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95" windowHeight="8445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CB15" i="1"/>
  <c r="BY15"/>
  <c r="BZ15" s="1"/>
  <c r="BW15"/>
  <c r="BX15" s="1"/>
  <c r="BU15"/>
  <c r="BV15" s="1"/>
  <c r="AO15"/>
  <c r="AN15"/>
  <c r="AM15"/>
  <c r="AL15"/>
  <c r="H15"/>
  <c r="CM15" s="1"/>
  <c r="F15"/>
  <c r="CL15" s="1"/>
  <c r="D15"/>
  <c r="CK15" s="1"/>
  <c r="CB25"/>
  <c r="BY25"/>
  <c r="BZ25" s="1"/>
  <c r="BW25"/>
  <c r="BX25" s="1"/>
  <c r="BU25"/>
  <c r="BV25" s="1"/>
  <c r="AO25"/>
  <c r="AN25"/>
  <c r="AM25"/>
  <c r="AL25"/>
  <c r="H25"/>
  <c r="CM25" s="1"/>
  <c r="F25"/>
  <c r="CL25" s="1"/>
  <c r="D25"/>
  <c r="CK25" s="1"/>
  <c r="CB8"/>
  <c r="BY8"/>
  <c r="BZ8" s="1"/>
  <c r="BW8"/>
  <c r="BX8" s="1"/>
  <c r="BU8"/>
  <c r="BV8" s="1"/>
  <c r="AO8"/>
  <c r="AN8"/>
  <c r="AM8"/>
  <c r="AL8"/>
  <c r="H8"/>
  <c r="CM8" s="1"/>
  <c r="F8"/>
  <c r="CL8" s="1"/>
  <c r="D8"/>
  <c r="CK8" s="1"/>
  <c r="CB18"/>
  <c r="BY18"/>
  <c r="BZ18" s="1"/>
  <c r="BW18"/>
  <c r="BX18" s="1"/>
  <c r="BU18"/>
  <c r="BV18" s="1"/>
  <c r="AO18"/>
  <c r="AN18"/>
  <c r="AM18"/>
  <c r="AL18"/>
  <c r="H18"/>
  <c r="CM18" s="1"/>
  <c r="F18"/>
  <c r="CL18" s="1"/>
  <c r="D18"/>
  <c r="CK18" s="1"/>
  <c r="CB23"/>
  <c r="BY23"/>
  <c r="BZ23" s="1"/>
  <c r="BW23"/>
  <c r="BX23" s="1"/>
  <c r="BU23"/>
  <c r="BV23" s="1"/>
  <c r="AO23"/>
  <c r="AN23"/>
  <c r="AM23"/>
  <c r="AL23"/>
  <c r="H23"/>
  <c r="CM23" s="1"/>
  <c r="F23"/>
  <c r="CL23" s="1"/>
  <c r="D23"/>
  <c r="CK23" s="1"/>
  <c r="CB19"/>
  <c r="BY19"/>
  <c r="BZ19" s="1"/>
  <c r="BW19"/>
  <c r="BX19" s="1"/>
  <c r="BU19"/>
  <c r="BV19" s="1"/>
  <c r="AO19"/>
  <c r="AN19"/>
  <c r="AM19"/>
  <c r="AL19"/>
  <c r="H19"/>
  <c r="CM19" s="1"/>
  <c r="F19"/>
  <c r="CL19" s="1"/>
  <c r="D19"/>
  <c r="CK19" s="1"/>
  <c r="CB6"/>
  <c r="BY6"/>
  <c r="BZ6" s="1"/>
  <c r="BW6"/>
  <c r="BX6" s="1"/>
  <c r="BU6"/>
  <c r="BV6" s="1"/>
  <c r="AO6"/>
  <c r="AN6"/>
  <c r="AM6"/>
  <c r="AL6"/>
  <c r="H6"/>
  <c r="CM6" s="1"/>
  <c r="F6"/>
  <c r="CL6" s="1"/>
  <c r="D6"/>
  <c r="CK6" s="1"/>
  <c r="CB10"/>
  <c r="BY10"/>
  <c r="BZ10" s="1"/>
  <c r="BW10"/>
  <c r="BX10" s="1"/>
  <c r="BU10"/>
  <c r="BV10" s="1"/>
  <c r="AO10"/>
  <c r="AN10"/>
  <c r="AM10"/>
  <c r="AL10"/>
  <c r="H10"/>
  <c r="CM10" s="1"/>
  <c r="F10"/>
  <c r="CL10" s="1"/>
  <c r="D10"/>
  <c r="CK10" s="1"/>
  <c r="CB17"/>
  <c r="BY17"/>
  <c r="BZ17" s="1"/>
  <c r="BW17"/>
  <c r="BX17" s="1"/>
  <c r="BU17"/>
  <c r="BV17" s="1"/>
  <c r="AO17"/>
  <c r="AN17"/>
  <c r="AM17"/>
  <c r="AL17"/>
  <c r="H17"/>
  <c r="CM17" s="1"/>
  <c r="F17"/>
  <c r="CL17" s="1"/>
  <c r="D17"/>
  <c r="CK17" s="1"/>
  <c r="CB13"/>
  <c r="BY13"/>
  <c r="BZ13" s="1"/>
  <c r="BW13"/>
  <c r="BX13" s="1"/>
  <c r="BU13"/>
  <c r="BV13" s="1"/>
  <c r="AO13"/>
  <c r="AN13"/>
  <c r="AM13"/>
  <c r="AL13"/>
  <c r="H13"/>
  <c r="CM13" s="1"/>
  <c r="F13"/>
  <c r="CL13" s="1"/>
  <c r="D13"/>
  <c r="CK13" s="1"/>
  <c r="CB21"/>
  <c r="BY21"/>
  <c r="BZ21" s="1"/>
  <c r="BW21"/>
  <c r="BX21" s="1"/>
  <c r="BU21"/>
  <c r="BV21" s="1"/>
  <c r="AO21"/>
  <c r="AN21"/>
  <c r="AM21"/>
  <c r="AL21"/>
  <c r="H21"/>
  <c r="CM21" s="1"/>
  <c r="F21"/>
  <c r="CL21" s="1"/>
  <c r="D21"/>
  <c r="CK21" s="1"/>
  <c r="CB28"/>
  <c r="BY28"/>
  <c r="BZ28" s="1"/>
  <c r="BW28"/>
  <c r="BX28" s="1"/>
  <c r="BU28"/>
  <c r="BV28" s="1"/>
  <c r="AO28"/>
  <c r="AN28"/>
  <c r="AM28"/>
  <c r="AL28"/>
  <c r="H28"/>
  <c r="CM28" s="1"/>
  <c r="F28"/>
  <c r="CL28" s="1"/>
  <c r="D28"/>
  <c r="CK28" s="1"/>
  <c r="CB26"/>
  <c r="BY26"/>
  <c r="BZ26" s="1"/>
  <c r="BW26"/>
  <c r="BX26" s="1"/>
  <c r="BU26"/>
  <c r="BV26" s="1"/>
  <c r="AO26"/>
  <c r="AN26"/>
  <c r="AM26"/>
  <c r="AL26"/>
  <c r="H26"/>
  <c r="CM26" s="1"/>
  <c r="F26"/>
  <c r="CL26" s="1"/>
  <c r="D26"/>
  <c r="CK26" s="1"/>
  <c r="CB11"/>
  <c r="BY11"/>
  <c r="BZ11" s="1"/>
  <c r="BW11"/>
  <c r="BX11" s="1"/>
  <c r="BU11"/>
  <c r="BV11" s="1"/>
  <c r="AO11"/>
  <c r="AN11"/>
  <c r="AM11"/>
  <c r="AL11"/>
  <c r="H11"/>
  <c r="CM11" s="1"/>
  <c r="F11"/>
  <c r="CL11" s="1"/>
  <c r="D11"/>
  <c r="CK11" s="1"/>
  <c r="CB9"/>
  <c r="BY9"/>
  <c r="BZ9" s="1"/>
  <c r="BW9"/>
  <c r="BX9" s="1"/>
  <c r="BU9"/>
  <c r="BV9" s="1"/>
  <c r="AO9"/>
  <c r="AN9"/>
  <c r="AM9"/>
  <c r="AL9"/>
  <c r="H9"/>
  <c r="CM9" s="1"/>
  <c r="F9"/>
  <c r="CL9" s="1"/>
  <c r="D9"/>
  <c r="CK9" s="1"/>
  <c r="CB14"/>
  <c r="BY14"/>
  <c r="BZ14" s="1"/>
  <c r="BW14"/>
  <c r="BX14" s="1"/>
  <c r="BU14"/>
  <c r="BV14" s="1"/>
  <c r="AO14"/>
  <c r="AN14"/>
  <c r="AM14"/>
  <c r="AL14"/>
  <c r="H14"/>
  <c r="CM14" s="1"/>
  <c r="F14"/>
  <c r="CL14" s="1"/>
  <c r="D14"/>
  <c r="CK14" s="1"/>
  <c r="CB22"/>
  <c r="BY22"/>
  <c r="BZ22" s="1"/>
  <c r="BW22"/>
  <c r="BX22" s="1"/>
  <c r="BU22"/>
  <c r="BV22" s="1"/>
  <c r="AO22"/>
  <c r="AN22"/>
  <c r="AM22"/>
  <c r="AL22"/>
  <c r="H22"/>
  <c r="CM22" s="1"/>
  <c r="F22"/>
  <c r="CL22" s="1"/>
  <c r="D22"/>
  <c r="CK22" s="1"/>
  <c r="CB7"/>
  <c r="BY7"/>
  <c r="BZ7" s="1"/>
  <c r="BW7"/>
  <c r="BX7" s="1"/>
  <c r="BU7"/>
  <c r="BV7" s="1"/>
  <c r="AO7"/>
  <c r="AN7"/>
  <c r="AM7"/>
  <c r="AL7"/>
  <c r="H7"/>
  <c r="CM7" s="1"/>
  <c r="F7"/>
  <c r="CL7" s="1"/>
  <c r="D7"/>
  <c r="CK7" s="1"/>
  <c r="CB24"/>
  <c r="BY24"/>
  <c r="BZ24" s="1"/>
  <c r="BW24"/>
  <c r="BX24" s="1"/>
  <c r="BU24"/>
  <c r="BV24" s="1"/>
  <c r="AO24"/>
  <c r="AN24"/>
  <c r="AM24"/>
  <c r="AL24"/>
  <c r="H24"/>
  <c r="CM24" s="1"/>
  <c r="F24"/>
  <c r="CL24" s="1"/>
  <c r="D24"/>
  <c r="CK24" s="1"/>
  <c r="CB5"/>
  <c r="BY5"/>
  <c r="BZ5" s="1"/>
  <c r="BW5"/>
  <c r="BX5" s="1"/>
  <c r="BU5"/>
  <c r="BV5" s="1"/>
  <c r="AO5"/>
  <c r="AN5"/>
  <c r="AM5"/>
  <c r="AL5"/>
  <c r="H5"/>
  <c r="CM5" s="1"/>
  <c r="F5"/>
  <c r="CL5" s="1"/>
  <c r="D5"/>
  <c r="CK5" s="1"/>
  <c r="CB27"/>
  <c r="BY27"/>
  <c r="BZ27" s="1"/>
  <c r="BW27"/>
  <c r="BX27" s="1"/>
  <c r="BU27"/>
  <c r="BV27" s="1"/>
  <c r="AO27"/>
  <c r="AN27"/>
  <c r="AM27"/>
  <c r="AL27"/>
  <c r="H27"/>
  <c r="CM27" s="1"/>
  <c r="F27"/>
  <c r="CL27" s="1"/>
  <c r="D27"/>
  <c r="CK27" s="1"/>
  <c r="CB16"/>
  <c r="BY16"/>
  <c r="BZ16" s="1"/>
  <c r="BW16"/>
  <c r="BX16" s="1"/>
  <c r="BU16"/>
  <c r="BV16" s="1"/>
  <c r="AO16"/>
  <c r="AN16"/>
  <c r="AM16"/>
  <c r="AL16"/>
  <c r="H16"/>
  <c r="CM16" s="1"/>
  <c r="F16"/>
  <c r="CL16" s="1"/>
  <c r="D16"/>
  <c r="CK16" s="1"/>
  <c r="CB12"/>
  <c r="BY12"/>
  <c r="BZ12" s="1"/>
  <c r="BW12"/>
  <c r="BX12" s="1"/>
  <c r="BU12"/>
  <c r="BV12" s="1"/>
  <c r="AO12"/>
  <c r="AN12"/>
  <c r="AM12"/>
  <c r="AL12"/>
  <c r="H12"/>
  <c r="CM12" s="1"/>
  <c r="F12"/>
  <c r="CL12" s="1"/>
  <c r="D12"/>
  <c r="CK12" s="1"/>
  <c r="H20"/>
  <c r="CM20" s="1"/>
  <c r="AP15" l="1"/>
  <c r="CC15" s="1"/>
  <c r="AP25"/>
  <c r="CC25" s="1"/>
  <c r="AP8"/>
  <c r="CC8" s="1"/>
  <c r="AP18"/>
  <c r="CC18" s="1"/>
  <c r="AP23"/>
  <c r="CC23" s="1"/>
  <c r="AP19"/>
  <c r="CC19" s="1"/>
  <c r="AP6"/>
  <c r="CC6" s="1"/>
  <c r="AP10"/>
  <c r="CC10" s="1"/>
  <c r="AP17"/>
  <c r="CC17" s="1"/>
  <c r="AP13"/>
  <c r="CC13" s="1"/>
  <c r="AP21"/>
  <c r="CC21" s="1"/>
  <c r="AP28"/>
  <c r="CC28" s="1"/>
  <c r="AP26"/>
  <c r="AP11"/>
  <c r="CC11" s="1"/>
  <c r="AP9"/>
  <c r="CC9" s="1"/>
  <c r="AP14"/>
  <c r="CC14" s="1"/>
  <c r="AP22"/>
  <c r="CC22" s="1"/>
  <c r="AP7"/>
  <c r="CC26"/>
  <c r="CA12"/>
  <c r="CE12" s="1"/>
  <c r="CA16"/>
  <c r="CE16" s="1"/>
  <c r="CA27"/>
  <c r="CE27" s="1"/>
  <c r="CA5"/>
  <c r="CE5" s="1"/>
  <c r="CA7"/>
  <c r="CE7" s="1"/>
  <c r="CA9"/>
  <c r="CE9" s="1"/>
  <c r="CA11"/>
  <c r="CE11" s="1"/>
  <c r="CA28"/>
  <c r="CA13"/>
  <c r="CE13" s="1"/>
  <c r="CA6"/>
  <c r="CE6" s="1"/>
  <c r="CA19"/>
  <c r="CE19" s="1"/>
  <c r="CA8"/>
  <c r="CE8" s="1"/>
  <c r="CA15"/>
  <c r="CE15" s="1"/>
  <c r="CA24"/>
  <c r="CE24" s="1"/>
  <c r="CC7"/>
  <c r="CA22"/>
  <c r="CE22" s="1"/>
  <c r="CA14"/>
  <c r="CE14" s="1"/>
  <c r="CA26"/>
  <c r="CE26" s="1"/>
  <c r="CG26" s="1"/>
  <c r="CA21"/>
  <c r="CE21" s="1"/>
  <c r="CA17"/>
  <c r="CE17" s="1"/>
  <c r="CA10"/>
  <c r="CE10" s="1"/>
  <c r="CG10" s="1"/>
  <c r="CA23"/>
  <c r="CE23" s="1"/>
  <c r="CG23" s="1"/>
  <c r="CA18"/>
  <c r="CE18" s="1"/>
  <c r="CA25"/>
  <c r="CE25" s="1"/>
  <c r="CE28"/>
  <c r="AP12"/>
  <c r="CC12" s="1"/>
  <c r="CG12" s="1"/>
  <c r="AP5"/>
  <c r="CC5" s="1"/>
  <c r="AP24"/>
  <c r="CC24" s="1"/>
  <c r="AP27"/>
  <c r="CC27" s="1"/>
  <c r="AP16"/>
  <c r="CC16" s="1"/>
  <c r="CG11" l="1"/>
  <c r="CG15"/>
  <c r="CG25"/>
  <c r="CG8"/>
  <c r="CG18"/>
  <c r="CG19"/>
  <c r="CG6"/>
  <c r="CG17"/>
  <c r="CG21"/>
  <c r="CG28"/>
  <c r="CG9"/>
  <c r="CG14"/>
  <c r="CG22"/>
  <c r="CG7"/>
  <c r="CG13"/>
  <c r="CG16"/>
  <c r="CG24"/>
  <c r="CG27"/>
  <c r="CG5"/>
  <c r="CB20"/>
  <c r="BY20"/>
  <c r="BZ20" s="1"/>
  <c r="BW20"/>
  <c r="BX20" s="1"/>
  <c r="BU20"/>
  <c r="AO20"/>
  <c r="AN20"/>
  <c r="AM20"/>
  <c r="AL20"/>
  <c r="F20"/>
  <c r="CL20" s="1"/>
  <c r="D20"/>
  <c r="CK20" s="1"/>
  <c r="CA20" l="1"/>
  <c r="CE20" s="1"/>
  <c r="CF12" s="1"/>
  <c r="BV20"/>
  <c r="AP20"/>
  <c r="CC20" s="1"/>
  <c r="CD25" l="1"/>
  <c r="CD19"/>
  <c r="CD6"/>
  <c r="CD10"/>
  <c r="CD21"/>
  <c r="CD26"/>
  <c r="CD9"/>
  <c r="CD14"/>
  <c r="CD22"/>
  <c r="CD7"/>
  <c r="CD5"/>
  <c r="CD16"/>
  <c r="CD24"/>
  <c r="CD27"/>
  <c r="CD15"/>
  <c r="CD8"/>
  <c r="CD18"/>
  <c r="CD23"/>
  <c r="CD17"/>
  <c r="CD13"/>
  <c r="CD28"/>
  <c r="CD11"/>
  <c r="CF27"/>
  <c r="CF26"/>
  <c r="CI26" s="1"/>
  <c r="CF7"/>
  <c r="CI7" s="1"/>
  <c r="CF18"/>
  <c r="CF5"/>
  <c r="CI5" s="1"/>
  <c r="CF14"/>
  <c r="CI14" s="1"/>
  <c r="CF21"/>
  <c r="CI21" s="1"/>
  <c r="CF20"/>
  <c r="CF24"/>
  <c r="CI24" s="1"/>
  <c r="CF11"/>
  <c r="CI11" s="1"/>
  <c r="CF10"/>
  <c r="CI10" s="1"/>
  <c r="CF16"/>
  <c r="CI16" s="1"/>
  <c r="CF22"/>
  <c r="CI22" s="1"/>
  <c r="CF9"/>
  <c r="CF19"/>
  <c r="CI19" s="1"/>
  <c r="CF17"/>
  <c r="CF8"/>
  <c r="CI8" s="1"/>
  <c r="CF28"/>
  <c r="CF13"/>
  <c r="CI13" s="1"/>
  <c r="CF6"/>
  <c r="CF23"/>
  <c r="CI23" s="1"/>
  <c r="CF15"/>
  <c r="CF25"/>
  <c r="CI25" s="1"/>
  <c r="CD12"/>
  <c r="CG20"/>
  <c r="CD20"/>
  <c r="CI20" s="1"/>
  <c r="CI15" l="1"/>
  <c r="CI6"/>
  <c r="CI28"/>
  <c r="CI17"/>
  <c r="CI9"/>
  <c r="CI18"/>
  <c r="CH20"/>
  <c r="CN20" s="1"/>
  <c r="CH9"/>
  <c r="CN9" s="1"/>
  <c r="CH26"/>
  <c r="CN26" s="1"/>
  <c r="CH14"/>
  <c r="CN14" s="1"/>
  <c r="CH8"/>
  <c r="CN8" s="1"/>
  <c r="CH27"/>
  <c r="CN27" s="1"/>
  <c r="CH24"/>
  <c r="CN24" s="1"/>
  <c r="CH22"/>
  <c r="CN22" s="1"/>
  <c r="CH21"/>
  <c r="CN21" s="1"/>
  <c r="CH18"/>
  <c r="CN18" s="1"/>
  <c r="CH11"/>
  <c r="CN11" s="1"/>
  <c r="CH12"/>
  <c r="CN12" s="1"/>
  <c r="CH7"/>
  <c r="CN7" s="1"/>
  <c r="CH28"/>
  <c r="CN28" s="1"/>
  <c r="CH19"/>
  <c r="CN19" s="1"/>
  <c r="CH15"/>
  <c r="CN15" s="1"/>
  <c r="CH23"/>
  <c r="CN23" s="1"/>
  <c r="CH5"/>
  <c r="CN5" s="1"/>
  <c r="CH13"/>
  <c r="CN13" s="1"/>
  <c r="CH6"/>
  <c r="CN6" s="1"/>
  <c r="CH25"/>
  <c r="CN25" s="1"/>
  <c r="CH16"/>
  <c r="CN16" s="1"/>
  <c r="CH17"/>
  <c r="CN17" s="1"/>
  <c r="CH10"/>
  <c r="CN10" s="1"/>
  <c r="CI27"/>
  <c r="CI12"/>
  <c r="CJ12" s="1"/>
  <c r="CJ13" l="1"/>
  <c r="CJ9"/>
  <c r="CJ17"/>
  <c r="CJ20"/>
  <c r="CJ14"/>
  <c r="CJ6"/>
  <c r="CJ27"/>
  <c r="CJ22"/>
  <c r="CJ10"/>
  <c r="CJ8"/>
  <c r="CJ25"/>
  <c r="CJ21"/>
  <c r="CJ7"/>
  <c r="CJ18"/>
  <c r="CJ28"/>
  <c r="CJ24"/>
  <c r="CJ26"/>
  <c r="CJ23"/>
  <c r="CJ5"/>
  <c r="CJ19"/>
  <c r="CJ16"/>
  <c r="CJ11"/>
  <c r="CJ15"/>
  <c r="CO20" l="1"/>
  <c r="CO11"/>
  <c r="CO19"/>
  <c r="CO15"/>
  <c r="CO16"/>
  <c r="CO13"/>
  <c r="CO23"/>
  <c r="CO24"/>
  <c r="CO18"/>
  <c r="CO21"/>
  <c r="CO8"/>
  <c r="CO12"/>
  <c r="CO9"/>
  <c r="CO27"/>
  <c r="CO17"/>
  <c r="CO5"/>
  <c r="CO26"/>
  <c r="CO28"/>
  <c r="CO7"/>
  <c r="CO25"/>
  <c r="CO10"/>
  <c r="CO6"/>
  <c r="CO22"/>
  <c r="CO14"/>
</calcChain>
</file>

<file path=xl/sharedStrings.xml><?xml version="1.0" encoding="utf-8"?>
<sst xmlns="http://schemas.openxmlformats.org/spreadsheetml/2006/main" count="111" uniqueCount="69">
  <si>
    <t>KREATÍVITÁS</t>
  </si>
  <si>
    <t>Levonás</t>
  </si>
  <si>
    <t xml:space="preserve">Nehézség </t>
  </si>
  <si>
    <t>Kreativitás</t>
  </si>
  <si>
    <t>SZV Összetett</t>
  </si>
  <si>
    <t>Gyorsasági helyezések</t>
  </si>
  <si>
    <t>Összetett eredmény</t>
  </si>
  <si>
    <t>Név</t>
  </si>
  <si>
    <t>30mp</t>
  </si>
  <si>
    <t>180 mp</t>
  </si>
  <si>
    <t>1. bíró</t>
  </si>
  <si>
    <t>2.bíró</t>
  </si>
  <si>
    <t>3.bíró</t>
  </si>
  <si>
    <t>3. bíró</t>
  </si>
  <si>
    <t>2. bíró</t>
  </si>
  <si>
    <t>Kreat  Pont (lev. n)</t>
  </si>
  <si>
    <t>Pont</t>
  </si>
  <si>
    <t>Hely</t>
  </si>
  <si>
    <t xml:space="preserve"> hiba</t>
  </si>
  <si>
    <t>kis hiba</t>
  </si>
  <si>
    <t>nagy hiba</t>
  </si>
  <si>
    <t>4. bíró</t>
  </si>
  <si>
    <t>Nehézség Pont (lev. n)</t>
  </si>
  <si>
    <t>Zene  (0-10)</t>
  </si>
  <si>
    <t>Ütem  (0-10)</t>
  </si>
  <si>
    <t>Mozgás  (0-10)</t>
  </si>
  <si>
    <t>Végrehajtás (0-10)</t>
  </si>
  <si>
    <t>Torna elem (0-10)</t>
  </si>
  <si>
    <t>Elengedés (0-10)</t>
  </si>
  <si>
    <t>Kötél feltek (0-10)</t>
  </si>
  <si>
    <t>Erő elem (0-10)</t>
  </si>
  <si>
    <t>Szórakoztatás</t>
  </si>
  <si>
    <t>Hiba</t>
  </si>
  <si>
    <t>lev. Nélkül</t>
  </si>
  <si>
    <t>levonással</t>
  </si>
  <si>
    <t>H  I  B  A</t>
  </si>
  <si>
    <t>Helyezés 30</t>
  </si>
  <si>
    <t>Helyezés 180</t>
  </si>
  <si>
    <t>Helyezési összpontszám</t>
  </si>
  <si>
    <t>HELY</t>
  </si>
  <si>
    <t>Fekete Anna</t>
  </si>
  <si>
    <t>Kovács Kitti</t>
  </si>
  <si>
    <t>Tripla</t>
  </si>
  <si>
    <t>Jessica Nodwell</t>
  </si>
  <si>
    <t>Varga Laura</t>
  </si>
  <si>
    <t>Máder Hédi</t>
  </si>
  <si>
    <t>Lea Matura</t>
  </si>
  <si>
    <t>Nagy Lotti</t>
  </si>
  <si>
    <t>Szentgyörgyvölgyi Zora</t>
  </si>
  <si>
    <t>Papp Virág</t>
  </si>
  <si>
    <t>Martin Janecek</t>
  </si>
  <si>
    <t>Gyurkó Flora</t>
  </si>
  <si>
    <t>Evie Lowe</t>
  </si>
  <si>
    <t>Martina Lovasova</t>
  </si>
  <si>
    <t>Dominika Schmidtova</t>
  </si>
  <si>
    <t>Varga Janka</t>
  </si>
  <si>
    <t>Flo Williams</t>
  </si>
  <si>
    <t>Novográdecz Bence</t>
  </si>
  <si>
    <t>Ágoston Barbara</t>
  </si>
  <si>
    <t>Lucia Miskolci</t>
  </si>
  <si>
    <r>
      <rPr>
        <sz val="7"/>
        <color theme="1"/>
        <rFont val="Times New Roman"/>
        <family val="1"/>
        <charset val="238"/>
      </rPr>
      <t xml:space="preserve"> </t>
    </r>
    <r>
      <rPr>
        <sz val="11"/>
        <color theme="1"/>
        <rFont val="Calibri"/>
        <family val="2"/>
        <charset val="238"/>
        <scheme val="minor"/>
      </rPr>
      <t>Vámosi Virág</t>
    </r>
  </si>
  <si>
    <t>Amy Gerrard</t>
  </si>
  <si>
    <r>
      <rPr>
        <sz val="7"/>
        <color theme="1"/>
        <rFont val="Times New Roman"/>
        <family val="1"/>
        <charset val="238"/>
      </rPr>
      <t xml:space="preserve"> </t>
    </r>
    <r>
      <rPr>
        <sz val="11"/>
        <color theme="1"/>
        <rFont val="Calibri"/>
        <family val="2"/>
        <charset val="238"/>
        <scheme val="minor"/>
      </rPr>
      <t>Bakó Lili</t>
    </r>
  </si>
  <si>
    <t>Horváth Lara</t>
  </si>
  <si>
    <t>Sara Ticha</t>
  </si>
  <si>
    <t>Hely Pont N+ K</t>
  </si>
  <si>
    <t>Helyezés (N+K)</t>
  </si>
  <si>
    <t>Helyezés pontszám alapján</t>
  </si>
  <si>
    <t>HelyP</t>
  </si>
</sst>
</file>

<file path=xl/styles.xml><?xml version="1.0" encoding="utf-8"?>
<styleSheet xmlns="http://schemas.openxmlformats.org/spreadsheetml/2006/main">
  <numFmts count="1">
    <numFmt numFmtId="164" formatCode="0.0"/>
  </numFmts>
  <fonts count="36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0"/>
      <color indexed="62"/>
      <name val="Times New Roman"/>
      <family val="1"/>
      <charset val="238"/>
    </font>
    <font>
      <b/>
      <sz val="10"/>
      <color indexed="36"/>
      <name val="Times New Roman"/>
      <family val="1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3"/>
      <color rgb="FF7030A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name val="Calibri"/>
      <family val="2"/>
      <charset val="238"/>
    </font>
    <font>
      <b/>
      <sz val="12"/>
      <color rgb="FF0070C0"/>
      <name val="Calibri"/>
      <family val="2"/>
      <charset val="238"/>
    </font>
    <font>
      <b/>
      <sz val="10"/>
      <name val="Times New Roman"/>
      <family val="1"/>
      <charset val="238"/>
    </font>
    <font>
      <b/>
      <sz val="12"/>
      <color indexed="36"/>
      <name val="Times New Roman"/>
      <family val="1"/>
      <charset val="238"/>
    </font>
    <font>
      <b/>
      <sz val="10"/>
      <color rgb="FFFF0000"/>
      <name val="Calibri"/>
      <family val="2"/>
      <charset val="238"/>
    </font>
    <font>
      <sz val="10"/>
      <color theme="9" tint="-0.499984740745262"/>
      <name val="Calibri"/>
      <family val="2"/>
      <charset val="238"/>
    </font>
    <font>
      <b/>
      <sz val="10"/>
      <color rgb="FF0070C0"/>
      <name val="Calibri"/>
      <family val="2"/>
      <charset val="238"/>
    </font>
    <font>
      <sz val="10"/>
      <color indexed="60"/>
      <name val="Calibri"/>
      <family val="2"/>
      <charset val="238"/>
    </font>
    <font>
      <b/>
      <sz val="10"/>
      <color indexed="62"/>
      <name val="Calibri"/>
      <family val="2"/>
      <charset val="238"/>
    </font>
    <font>
      <b/>
      <sz val="10"/>
      <color indexed="36"/>
      <name val="Calibri"/>
      <family val="2"/>
      <charset val="238"/>
    </font>
    <font>
      <sz val="10"/>
      <color indexed="36"/>
      <name val="Calibri"/>
      <family val="2"/>
      <charset val="238"/>
    </font>
    <font>
      <sz val="12"/>
      <color indexed="36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0"/>
      <color indexed="56"/>
      <name val="Calibri"/>
      <family val="2"/>
      <charset val="238"/>
    </font>
    <font>
      <sz val="10"/>
      <color indexed="56"/>
      <name val="Calibri"/>
      <family val="2"/>
      <charset val="238"/>
    </font>
    <font>
      <b/>
      <sz val="10"/>
      <color indexed="60"/>
      <name val="Calibri"/>
      <family val="2"/>
      <charset val="238"/>
    </font>
    <font>
      <sz val="12"/>
      <color indexed="8"/>
      <name val="Calibri"/>
      <family val="2"/>
      <charset val="238"/>
    </font>
    <font>
      <sz val="7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ck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vertical="center"/>
    </xf>
    <xf numFmtId="0" fontId="0" fillId="0" borderId="0" xfId="0" applyFill="1" applyProtection="1">
      <protection locked="0"/>
    </xf>
    <xf numFmtId="2" fontId="2" fillId="0" borderId="0" xfId="0" applyNumberFormat="1" applyFont="1" applyFill="1" applyProtection="1">
      <protection locked="0"/>
    </xf>
    <xf numFmtId="0" fontId="0" fillId="0" borderId="0" xfId="0" applyProtection="1">
      <protection locked="0"/>
    </xf>
    <xf numFmtId="2" fontId="2" fillId="2" borderId="0" xfId="0" applyNumberFormat="1" applyFont="1" applyFill="1" applyProtection="1">
      <protection locked="0"/>
    </xf>
    <xf numFmtId="0" fontId="6" fillId="0" borderId="0" xfId="0" applyFont="1" applyFill="1" applyProtection="1"/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Border="1" applyProtection="1"/>
    <xf numFmtId="1" fontId="8" fillId="0" borderId="2" xfId="0" applyNumberFormat="1" applyFont="1" applyFill="1" applyBorder="1" applyAlignment="1" applyProtection="1">
      <alignment horizontal="center" vertical="center"/>
    </xf>
    <xf numFmtId="1" fontId="12" fillId="0" borderId="28" xfId="0" applyNumberFormat="1" applyFont="1" applyFill="1" applyBorder="1" applyAlignment="1" applyProtection="1">
      <alignment horizontal="center" vertical="center"/>
      <protection locked="0"/>
    </xf>
    <xf numFmtId="1" fontId="11" fillId="2" borderId="29" xfId="0" applyNumberFormat="1" applyFont="1" applyFill="1" applyBorder="1" applyAlignment="1" applyProtection="1">
      <alignment horizontal="center" vertical="center"/>
      <protection locked="0"/>
    </xf>
    <xf numFmtId="0" fontId="13" fillId="0" borderId="18" xfId="0" applyFont="1" applyFill="1" applyBorder="1" applyAlignment="1" applyProtection="1">
      <alignment horizontal="center" vertical="center"/>
      <protection locked="0"/>
    </xf>
    <xf numFmtId="0" fontId="13" fillId="0" borderId="16" xfId="0" applyFont="1" applyFill="1" applyBorder="1" applyAlignment="1" applyProtection="1">
      <alignment horizontal="center" vertical="center"/>
      <protection locked="0"/>
    </xf>
    <xf numFmtId="0" fontId="13" fillId="0" borderId="17" xfId="0" applyFont="1" applyFill="1" applyBorder="1" applyAlignment="1" applyProtection="1">
      <alignment horizontal="center" vertical="center"/>
      <protection locked="0"/>
    </xf>
    <xf numFmtId="0" fontId="14" fillId="3" borderId="17" xfId="0" applyFont="1" applyFill="1" applyBorder="1" applyAlignment="1" applyProtection="1">
      <alignment horizontal="center" vertical="center" textRotation="180"/>
      <protection locked="0"/>
    </xf>
    <xf numFmtId="0" fontId="14" fillId="3" borderId="19" xfId="0" applyFont="1" applyFill="1" applyBorder="1" applyAlignment="1" applyProtection="1">
      <alignment horizontal="center" vertical="center" textRotation="180"/>
      <protection locked="0"/>
    </xf>
    <xf numFmtId="0" fontId="13" fillId="4" borderId="15" xfId="0" applyFont="1" applyFill="1" applyBorder="1" applyAlignment="1" applyProtection="1">
      <alignment horizontal="center" vertical="center"/>
      <protection locked="0"/>
    </xf>
    <xf numFmtId="0" fontId="13" fillId="0" borderId="30" xfId="0" applyFont="1" applyFill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 applyProtection="1">
      <alignment horizontal="center" vertical="center" textRotation="180"/>
      <protection locked="0"/>
    </xf>
    <xf numFmtId="2" fontId="10" fillId="5" borderId="5" xfId="0" applyNumberFormat="1" applyFont="1" applyFill="1" applyBorder="1" applyAlignment="1" applyProtection="1">
      <alignment horizontal="center" vertical="center" textRotation="180"/>
      <protection locked="0"/>
    </xf>
    <xf numFmtId="2" fontId="10" fillId="0" borderId="5" xfId="0" applyNumberFormat="1" applyFont="1" applyFill="1" applyBorder="1" applyAlignment="1" applyProtection="1">
      <alignment horizontal="center" vertical="center" textRotation="180"/>
      <protection locked="0"/>
    </xf>
    <xf numFmtId="2" fontId="11" fillId="2" borderId="17" xfId="0" applyNumberFormat="1" applyFont="1" applyFill="1" applyBorder="1" applyAlignment="1" applyProtection="1">
      <alignment horizontal="center" vertical="top" textRotation="180"/>
      <protection locked="0"/>
    </xf>
    <xf numFmtId="164" fontId="15" fillId="0" borderId="18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0" borderId="16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3" borderId="16" xfId="0" applyNumberFormat="1" applyFont="1" applyFill="1" applyBorder="1" applyAlignment="1" applyProtection="1">
      <alignment horizontal="center" vertical="top" textRotation="180" wrapText="1"/>
      <protection locked="0"/>
    </xf>
    <xf numFmtId="0" fontId="15" fillId="0" borderId="16" xfId="0" applyFont="1" applyFill="1" applyBorder="1" applyAlignment="1" applyProtection="1">
      <alignment horizontal="center" vertical="top" textRotation="180"/>
      <protection locked="0"/>
    </xf>
    <xf numFmtId="164" fontId="16" fillId="6" borderId="19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0" borderId="22" xfId="0" applyNumberFormat="1" applyFont="1" applyFill="1" applyBorder="1" applyAlignment="1" applyProtection="1">
      <alignment horizontal="center" vertical="top" textRotation="180" wrapText="1"/>
      <protection locked="0"/>
    </xf>
    <xf numFmtId="164" fontId="17" fillId="0" borderId="16" xfId="0" applyNumberFormat="1" applyFont="1" applyFill="1" applyBorder="1" applyAlignment="1" applyProtection="1">
      <alignment horizontal="center" vertical="top" textRotation="180" wrapText="1"/>
      <protection locked="0"/>
    </xf>
    <xf numFmtId="2" fontId="18" fillId="0" borderId="27" xfId="0" applyNumberFormat="1" applyFont="1" applyFill="1" applyBorder="1" applyAlignment="1" applyProtection="1">
      <alignment vertical="center" textRotation="180"/>
    </xf>
    <xf numFmtId="2" fontId="19" fillId="0" borderId="31" xfId="0" applyNumberFormat="1" applyFont="1" applyFill="1" applyBorder="1" applyAlignment="1" applyProtection="1">
      <alignment horizontal="center" vertical="center" textRotation="180"/>
    </xf>
    <xf numFmtId="2" fontId="18" fillId="0" borderId="31" xfId="0" applyNumberFormat="1" applyFont="1" applyFill="1" applyBorder="1" applyAlignment="1" applyProtection="1">
      <alignment vertical="center" textRotation="180"/>
    </xf>
    <xf numFmtId="2" fontId="20" fillId="0" borderId="28" xfId="0" applyNumberFormat="1" applyFont="1" applyFill="1" applyBorder="1" applyAlignment="1" applyProtection="1">
      <alignment horizontal="center" vertical="center" textRotation="180"/>
    </xf>
    <xf numFmtId="2" fontId="4" fillId="0" borderId="32" xfId="0" applyNumberFormat="1" applyFont="1" applyFill="1" applyBorder="1" applyAlignment="1" applyProtection="1">
      <alignment vertical="center" wrapText="1"/>
    </xf>
    <xf numFmtId="1" fontId="5" fillId="0" borderId="19" xfId="0" applyNumberFormat="1" applyFont="1" applyFill="1" applyBorder="1" applyAlignment="1" applyProtection="1">
      <alignment vertical="center"/>
    </xf>
    <xf numFmtId="2" fontId="4" fillId="0" borderId="27" xfId="0" applyNumberFormat="1" applyFont="1" applyFill="1" applyBorder="1" applyAlignment="1" applyProtection="1">
      <alignment vertical="center" wrapText="1"/>
    </xf>
    <xf numFmtId="1" fontId="5" fillId="0" borderId="24" xfId="0" applyNumberFormat="1" applyFont="1" applyFill="1" applyBorder="1" applyAlignment="1" applyProtection="1">
      <alignment vertical="center"/>
    </xf>
    <xf numFmtId="2" fontId="4" fillId="0" borderId="33" xfId="0" applyNumberFormat="1" applyFont="1" applyFill="1" applyBorder="1" applyAlignment="1" applyProtection="1">
      <alignment vertical="center" wrapText="1"/>
    </xf>
    <xf numFmtId="0" fontId="21" fillId="2" borderId="31" xfId="0" applyFont="1" applyFill="1" applyBorder="1" applyAlignment="1" applyProtection="1">
      <alignment vertical="center" wrapText="1"/>
    </xf>
    <xf numFmtId="0" fontId="0" fillId="0" borderId="17" xfId="0" applyBorder="1" applyAlignment="1">
      <alignment wrapText="1"/>
    </xf>
    <xf numFmtId="1" fontId="12" fillId="0" borderId="18" xfId="0" applyNumberFormat="1" applyFont="1" applyFill="1" applyBorder="1" applyAlignment="1" applyProtection="1">
      <alignment horizontal="center" vertical="center"/>
      <protection locked="0"/>
    </xf>
    <xf numFmtId="0" fontId="11" fillId="2" borderId="19" xfId="0" applyFont="1" applyFill="1" applyBorder="1" applyProtection="1"/>
    <xf numFmtId="0" fontId="0" fillId="0" borderId="21" xfId="0" applyBorder="1" applyAlignment="1">
      <alignment wrapText="1"/>
    </xf>
    <xf numFmtId="0" fontId="9" fillId="0" borderId="22" xfId="0" applyFont="1" applyFill="1" applyBorder="1" applyProtection="1">
      <protection locked="0"/>
    </xf>
    <xf numFmtId="0" fontId="9" fillId="0" borderId="16" xfId="0" applyFont="1" applyFill="1" applyBorder="1" applyProtection="1">
      <protection locked="0"/>
    </xf>
    <xf numFmtId="0" fontId="9" fillId="3" borderId="16" xfId="0" applyFont="1" applyFill="1" applyBorder="1" applyProtection="1">
      <protection locked="0"/>
    </xf>
    <xf numFmtId="0" fontId="9" fillId="3" borderId="19" xfId="0" applyFont="1" applyFill="1" applyBorder="1" applyProtection="1">
      <protection locked="0"/>
    </xf>
    <xf numFmtId="0" fontId="9" fillId="4" borderId="22" xfId="0" applyFont="1" applyFill="1" applyBorder="1" applyProtection="1">
      <protection locked="0"/>
    </xf>
    <xf numFmtId="0" fontId="9" fillId="7" borderId="16" xfId="0" applyFont="1" applyFill="1" applyBorder="1" applyProtection="1">
      <protection locked="0"/>
    </xf>
    <xf numFmtId="0" fontId="9" fillId="0" borderId="16" xfId="0" applyFont="1" applyBorder="1" applyProtection="1">
      <protection locked="0"/>
    </xf>
    <xf numFmtId="2" fontId="10" fillId="5" borderId="16" xfId="0" applyNumberFormat="1" applyFont="1" applyFill="1" applyBorder="1" applyProtection="1"/>
    <xf numFmtId="2" fontId="10" fillId="0" borderId="16" xfId="0" applyNumberFormat="1" applyFont="1" applyFill="1" applyBorder="1" applyProtection="1"/>
    <xf numFmtId="2" fontId="10" fillId="5" borderId="17" xfId="0" applyNumberFormat="1" applyFont="1" applyFill="1" applyBorder="1" applyProtection="1"/>
    <xf numFmtId="2" fontId="11" fillId="2" borderId="17" xfId="0" applyNumberFormat="1" applyFont="1" applyFill="1" applyBorder="1" applyProtection="1"/>
    <xf numFmtId="1" fontId="8" fillId="0" borderId="18" xfId="0" applyNumberFormat="1" applyFont="1" applyFill="1" applyBorder="1" applyProtection="1">
      <protection locked="0"/>
    </xf>
    <xf numFmtId="1" fontId="8" fillId="0" borderId="16" xfId="0" applyNumberFormat="1" applyFont="1" applyFill="1" applyBorder="1" applyProtection="1">
      <protection locked="0"/>
    </xf>
    <xf numFmtId="1" fontId="8" fillId="3" borderId="16" xfId="0" applyNumberFormat="1" applyFont="1" applyFill="1" applyBorder="1" applyProtection="1">
      <protection locked="0"/>
    </xf>
    <xf numFmtId="1" fontId="23" fillId="6" borderId="19" xfId="0" applyNumberFormat="1" applyFont="1" applyFill="1" applyBorder="1" applyProtection="1">
      <protection locked="0"/>
    </xf>
    <xf numFmtId="1" fontId="8" fillId="0" borderId="22" xfId="0" applyNumberFormat="1" applyFont="1" applyFill="1" applyBorder="1" applyProtection="1">
      <protection locked="0"/>
    </xf>
    <xf numFmtId="2" fontId="7" fillId="0" borderId="22" xfId="0" applyNumberFormat="1" applyFont="1" applyFill="1" applyBorder="1" applyProtection="1"/>
    <xf numFmtId="2" fontId="24" fillId="0" borderId="16" xfId="0" applyNumberFormat="1" applyFont="1" applyFill="1" applyBorder="1" applyProtection="1"/>
    <xf numFmtId="2" fontId="7" fillId="0" borderId="16" xfId="0" applyNumberFormat="1" applyFont="1" applyFill="1" applyBorder="1" applyProtection="1"/>
    <xf numFmtId="2" fontId="25" fillId="0" borderId="34" xfId="0" applyNumberFormat="1" applyFont="1" applyFill="1" applyBorder="1" applyProtection="1"/>
    <xf numFmtId="2" fontId="6" fillId="0" borderId="22" xfId="0" applyNumberFormat="1" applyFont="1" applyFill="1" applyBorder="1" applyProtection="1"/>
    <xf numFmtId="2" fontId="26" fillId="0" borderId="18" xfId="0" applyNumberFormat="1" applyFont="1" applyFill="1" applyBorder="1" applyProtection="1"/>
    <xf numFmtId="0" fontId="27" fillId="0" borderId="35" xfId="0" applyFont="1" applyFill="1" applyBorder="1" applyProtection="1"/>
    <xf numFmtId="2" fontId="26" fillId="0" borderId="27" xfId="0" applyNumberFormat="1" applyFont="1" applyFill="1" applyBorder="1" applyProtection="1"/>
    <xf numFmtId="0" fontId="28" fillId="0" borderId="17" xfId="0" applyFont="1" applyFill="1" applyBorder="1" applyProtection="1"/>
    <xf numFmtId="2" fontId="28" fillId="0" borderId="33" xfId="0" applyNumberFormat="1" applyFont="1" applyFill="1" applyBorder="1" applyProtection="1"/>
    <xf numFmtId="0" fontId="28" fillId="0" borderId="22" xfId="0" applyFont="1" applyFill="1" applyBorder="1" applyProtection="1"/>
    <xf numFmtId="1" fontId="4" fillId="3" borderId="16" xfId="0" applyNumberFormat="1" applyFont="1" applyFill="1" applyBorder="1" applyAlignment="1" applyProtection="1">
      <alignment vertical="center" readingOrder="1"/>
    </xf>
    <xf numFmtId="1" fontId="5" fillId="0" borderId="0" xfId="0" applyNumberFormat="1" applyFont="1" applyFill="1" applyBorder="1" applyAlignment="1" applyProtection="1">
      <alignment vertical="center" textRotation="180"/>
    </xf>
    <xf numFmtId="0" fontId="5" fillId="0" borderId="0" xfId="0" applyFont="1" applyFill="1" applyBorder="1" applyAlignment="1" applyProtection="1">
      <alignment vertical="center" textRotation="180"/>
    </xf>
    <xf numFmtId="0" fontId="0" fillId="0" borderId="0" xfId="0" applyFont="1" applyProtection="1">
      <protection locked="0"/>
    </xf>
    <xf numFmtId="2" fontId="0" fillId="0" borderId="0" xfId="0" applyNumberFormat="1" applyFont="1" applyFill="1" applyProtection="1">
      <protection locked="0"/>
    </xf>
    <xf numFmtId="2" fontId="0" fillId="2" borderId="0" xfId="0" applyNumberFormat="1" applyFont="1" applyFill="1" applyProtection="1">
      <protection locked="0"/>
    </xf>
    <xf numFmtId="164" fontId="6" fillId="0" borderId="0" xfId="0" applyNumberFormat="1" applyFont="1" applyFill="1" applyBorder="1" applyProtection="1"/>
    <xf numFmtId="164" fontId="31" fillId="0" borderId="0" xfId="0" applyNumberFormat="1" applyFont="1" applyFill="1" applyBorder="1" applyProtection="1"/>
    <xf numFmtId="0" fontId="32" fillId="0" borderId="0" xfId="0" applyFont="1" applyFill="1" applyBorder="1" applyProtection="1"/>
    <xf numFmtId="2" fontId="7" fillId="0" borderId="0" xfId="0" applyNumberFormat="1" applyFont="1" applyFill="1" applyBorder="1" applyProtection="1"/>
    <xf numFmtId="2" fontId="24" fillId="0" borderId="0" xfId="0" applyNumberFormat="1" applyFont="1" applyFill="1" applyBorder="1" applyProtection="1"/>
    <xf numFmtId="2" fontId="25" fillId="0" borderId="0" xfId="0" applyNumberFormat="1" applyFont="1" applyFill="1" applyBorder="1" applyProtection="1"/>
    <xf numFmtId="2" fontId="6" fillId="0" borderId="0" xfId="0" applyNumberFormat="1" applyFont="1" applyFill="1" applyBorder="1" applyProtection="1"/>
    <xf numFmtId="0" fontId="30" fillId="0" borderId="0" xfId="0" applyFont="1" applyFill="1" applyProtection="1"/>
    <xf numFmtId="2" fontId="33" fillId="0" borderId="0" xfId="0" applyNumberFormat="1" applyFont="1" applyFill="1" applyProtection="1"/>
    <xf numFmtId="0" fontId="33" fillId="0" borderId="0" xfId="0" applyFont="1" applyFill="1" applyProtection="1"/>
    <xf numFmtId="0" fontId="34" fillId="0" borderId="0" xfId="0" applyFont="1" applyFill="1" applyProtection="1"/>
    <xf numFmtId="1" fontId="6" fillId="0" borderId="0" xfId="0" applyNumberFormat="1" applyFont="1" applyFill="1" applyAlignment="1" applyProtection="1">
      <alignment horizontal="center"/>
    </xf>
    <xf numFmtId="0" fontId="6" fillId="2" borderId="18" xfId="0" applyFont="1" applyFill="1" applyBorder="1" applyAlignment="1" applyProtection="1">
      <alignment vertical="center" wrapText="1"/>
    </xf>
    <xf numFmtId="1" fontId="22" fillId="2" borderId="19" xfId="0" applyNumberFormat="1" applyFont="1" applyFill="1" applyBorder="1" applyAlignment="1" applyProtection="1">
      <alignment horizontal="center" vertical="center"/>
    </xf>
    <xf numFmtId="1" fontId="4" fillId="3" borderId="18" xfId="0" applyNumberFormat="1" applyFont="1" applyFill="1" applyBorder="1" applyAlignment="1" applyProtection="1">
      <alignment vertical="center" readingOrder="1"/>
    </xf>
    <xf numFmtId="0" fontId="5" fillId="3" borderId="19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/>
    <xf numFmtId="0" fontId="1" fillId="0" borderId="0" xfId="0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0" fillId="0" borderId="16" xfId="0" applyBorder="1" applyAlignment="1">
      <alignment horizontal="left"/>
    </xf>
    <xf numFmtId="0" fontId="0" fillId="0" borderId="16" xfId="0" applyBorder="1" applyAlignment="1"/>
    <xf numFmtId="0" fontId="29" fillId="0" borderId="17" xfId="0" applyFont="1" applyFill="1" applyBorder="1" applyProtection="1"/>
    <xf numFmtId="0" fontId="21" fillId="2" borderId="32" xfId="0" applyFont="1" applyFill="1" applyBorder="1" applyAlignment="1" applyProtection="1">
      <alignment vertical="center" wrapText="1"/>
    </xf>
    <xf numFmtId="0" fontId="21" fillId="2" borderId="35" xfId="0" applyFont="1" applyFill="1" applyBorder="1" applyAlignment="1" applyProtection="1">
      <alignment vertical="center" wrapText="1"/>
    </xf>
    <xf numFmtId="1" fontId="30" fillId="3" borderId="18" xfId="0" applyNumberFormat="1" applyFont="1" applyFill="1" applyBorder="1" applyAlignment="1" applyProtection="1">
      <alignment vertical="center" readingOrder="1"/>
    </xf>
    <xf numFmtId="1" fontId="4" fillId="3" borderId="19" xfId="0" applyNumberFormat="1" applyFont="1" applyFill="1" applyBorder="1" applyAlignment="1" applyProtection="1">
      <alignment vertical="center" readingOrder="1"/>
    </xf>
    <xf numFmtId="0" fontId="28" fillId="0" borderId="16" xfId="0" applyFont="1" applyFill="1" applyBorder="1" applyProtection="1"/>
    <xf numFmtId="1" fontId="5" fillId="0" borderId="27" xfId="0" applyNumberFormat="1" applyFont="1" applyFill="1" applyBorder="1" applyAlignment="1" applyProtection="1">
      <alignment vertical="center" wrapText="1"/>
    </xf>
    <xf numFmtId="0" fontId="21" fillId="0" borderId="24" xfId="0" applyFont="1" applyFill="1" applyBorder="1" applyAlignment="1" applyProtection="1">
      <alignment vertical="center" wrapText="1"/>
    </xf>
    <xf numFmtId="0" fontId="4" fillId="0" borderId="5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24" xfId="0" applyFont="1" applyFill="1" applyBorder="1" applyAlignment="1" applyProtection="1">
      <alignment horizontal="center" vertical="center"/>
    </xf>
    <xf numFmtId="0" fontId="4" fillId="0" borderId="25" xfId="0" applyFont="1" applyFill="1" applyBorder="1" applyAlignment="1" applyProtection="1">
      <alignment horizontal="center" vertical="center"/>
    </xf>
    <xf numFmtId="1" fontId="5" fillId="0" borderId="7" xfId="0" applyNumberFormat="1" applyFont="1" applyFill="1" applyBorder="1" applyAlignment="1" applyProtection="1">
      <alignment horizontal="center" vertical="center"/>
    </xf>
    <xf numFmtId="1" fontId="5" fillId="0" borderId="2" xfId="0" applyNumberFormat="1" applyFont="1" applyFill="1" applyBorder="1" applyAlignment="1" applyProtection="1">
      <alignment horizontal="center" vertical="center"/>
    </xf>
    <xf numFmtId="1" fontId="5" fillId="0" borderId="14" xfId="0" applyNumberFormat="1" applyFont="1" applyFill="1" applyBorder="1" applyAlignment="1" applyProtection="1">
      <alignment horizontal="center" vertical="center"/>
    </xf>
    <xf numFmtId="1" fontId="5" fillId="0" borderId="0" xfId="0" applyNumberFormat="1" applyFont="1" applyFill="1" applyBorder="1" applyAlignment="1" applyProtection="1">
      <alignment horizontal="center" vertical="center"/>
    </xf>
    <xf numFmtId="1" fontId="5" fillId="0" borderId="26" xfId="0" applyNumberFormat="1" applyFont="1" applyFill="1" applyBorder="1" applyAlignment="1" applyProtection="1">
      <alignment horizontal="center" vertical="center"/>
    </xf>
    <xf numFmtId="1" fontId="5" fillId="0" borderId="10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2" fontId="7" fillId="0" borderId="17" xfId="0" applyNumberFormat="1" applyFont="1" applyFill="1" applyBorder="1" applyAlignment="1" applyProtection="1">
      <alignment horizontal="center" vertical="center"/>
    </xf>
    <xf numFmtId="2" fontId="7" fillId="0" borderId="22" xfId="0" applyNumberFormat="1" applyFont="1" applyFill="1" applyBorder="1" applyAlignment="1" applyProtection="1">
      <alignment horizontal="center" vertical="center"/>
    </xf>
    <xf numFmtId="2" fontId="11" fillId="0" borderId="3" xfId="0" applyNumberFormat="1" applyFont="1" applyFill="1" applyBorder="1" applyAlignment="1" applyProtection="1">
      <alignment horizontal="center" vertical="top" textRotation="180"/>
    </xf>
    <xf numFmtId="2" fontId="11" fillId="0" borderId="11" xfId="0" applyNumberFormat="1" applyFont="1" applyFill="1" applyBorder="1" applyAlignment="1" applyProtection="1">
      <alignment horizontal="center" vertical="top" textRotation="180"/>
    </xf>
    <xf numFmtId="0" fontId="9" fillId="0" borderId="16" xfId="0" applyFont="1" applyFill="1" applyBorder="1" applyAlignment="1" applyProtection="1">
      <alignment horizontal="center" vertical="center"/>
      <protection locked="0"/>
    </xf>
    <xf numFmtId="0" fontId="9" fillId="0" borderId="19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2" borderId="36" xfId="0" applyFont="1" applyFill="1" applyBorder="1" applyAlignment="1" applyProtection="1">
      <alignment vertical="center"/>
    </xf>
    <xf numFmtId="0" fontId="0" fillId="2" borderId="37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38" xfId="0" applyFill="1" applyBorder="1" applyAlignment="1">
      <alignment vertical="center"/>
    </xf>
    <xf numFmtId="0" fontId="7" fillId="0" borderId="16" xfId="0" applyFont="1" applyFill="1" applyBorder="1" applyAlignment="1" applyProtection="1">
      <alignment horizontal="center" vertical="center"/>
    </xf>
    <xf numFmtId="1" fontId="8" fillId="0" borderId="17" xfId="0" applyNumberFormat="1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/>
      <protection locked="0"/>
    </xf>
    <xf numFmtId="1" fontId="10" fillId="0" borderId="2" xfId="0" applyNumberFormat="1" applyFont="1" applyFill="1" applyBorder="1" applyAlignment="1" applyProtection="1">
      <alignment horizontal="center" vertical="center"/>
      <protection locked="0"/>
    </xf>
    <xf numFmtId="1" fontId="8" fillId="0" borderId="2" xfId="0" applyNumberFormat="1" applyFont="1" applyFill="1" applyBorder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8" fillId="0" borderId="2" xfId="0" applyNumberFormat="1" applyFont="1" applyFill="1" applyBorder="1" applyAlignment="1" applyProtection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7" fillId="0" borderId="20" xfId="0" applyFont="1" applyFill="1" applyBorder="1" applyAlignment="1" applyProtection="1">
      <alignment horizontal="center" vertical="center"/>
    </xf>
    <xf numFmtId="0" fontId="7" fillId="0" borderId="21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2" fontId="4" fillId="0" borderId="4" xfId="0" applyNumberFormat="1" applyFont="1" applyFill="1" applyBorder="1" applyAlignment="1" applyProtection="1">
      <alignment horizontal="center" vertical="center"/>
    </xf>
    <xf numFmtId="2" fontId="4" fillId="0" borderId="12" xfId="0" applyNumberFormat="1" applyFont="1" applyFill="1" applyBorder="1" applyAlignment="1" applyProtection="1">
      <alignment horizontal="center" vertical="center"/>
    </xf>
    <xf numFmtId="2" fontId="4" fillId="0" borderId="23" xfId="0" applyNumberFormat="1" applyFont="1" applyFill="1" applyBorder="1" applyAlignment="1" applyProtection="1">
      <alignment horizontal="center" vertical="center"/>
    </xf>
  </cellXfs>
  <cellStyles count="1">
    <cellStyle name="Normál" xfId="0" builtinId="0"/>
  </cellStyles>
  <dxfs count="20"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K28"/>
  <sheetViews>
    <sheetView tabSelected="1" workbookViewId="0">
      <pane xSplit="2" ySplit="4" topLeftCell="CA5" activePane="bottomRight" state="frozen"/>
      <selection pane="topRight" activeCell="C1" sqref="C1"/>
      <selection pane="bottomLeft" activeCell="A5" sqref="A5"/>
      <selection pane="bottomRight" activeCell="CG6" sqref="CG6"/>
    </sheetView>
  </sheetViews>
  <sheetFormatPr defaultColWidth="9.140625" defaultRowHeight="15.75"/>
  <cols>
    <col min="1" max="1" width="27.5703125" style="97" customWidth="1"/>
    <col min="2" max="2" width="10.7109375" style="8" customWidth="1"/>
    <col min="3" max="8" width="4.7109375" style="8" customWidth="1"/>
    <col min="9" max="9" width="2.5703125" style="3" customWidth="1"/>
    <col min="10" max="10" width="3.140625" style="3" bestFit="1" customWidth="1"/>
    <col min="11" max="16" width="2.7109375" style="3" customWidth="1"/>
    <col min="17" max="17" width="3.28515625" style="4" customWidth="1"/>
    <col min="18" max="24" width="2.7109375" style="3" customWidth="1"/>
    <col min="25" max="25" width="3.140625" style="4" customWidth="1"/>
    <col min="26" max="29" width="2.7109375" style="3" customWidth="1"/>
    <col min="30" max="30" width="2" style="5" hidden="1" customWidth="1"/>
    <col min="31" max="31" width="2" style="3" hidden="1" customWidth="1"/>
    <col min="32" max="32" width="2" style="6" hidden="1" customWidth="1"/>
    <col min="33" max="37" width="2" style="5" hidden="1" customWidth="1"/>
    <col min="38" max="39" width="5.85546875" style="76" customWidth="1"/>
    <col min="40" max="40" width="5.85546875" style="77" customWidth="1"/>
    <col min="41" max="41" width="7.28515625" style="78" hidden="1" customWidth="1"/>
    <col min="42" max="42" width="7.85546875" style="5" customWidth="1"/>
    <col min="43" max="46" width="4.28515625" style="79" customWidth="1"/>
    <col min="47" max="48" width="4.28515625" style="80" customWidth="1"/>
    <col min="49" max="51" width="4.28515625" style="79" customWidth="1"/>
    <col min="52" max="54" width="4.28515625" style="9" customWidth="1"/>
    <col min="55" max="55" width="3" style="81" customWidth="1"/>
    <col min="56" max="71" width="4.28515625" style="9" customWidth="1"/>
    <col min="72" max="72" width="3" style="9" customWidth="1"/>
    <col min="73" max="73" width="6.42578125" style="82" bestFit="1" customWidth="1"/>
    <col min="74" max="74" width="6" style="83" bestFit="1" customWidth="1"/>
    <col min="75" max="75" width="6.5703125" style="82" customWidth="1"/>
    <col min="76" max="76" width="7.140625" style="83" customWidth="1"/>
    <col min="77" max="77" width="7.42578125" style="82" customWidth="1"/>
    <col min="78" max="78" width="8" style="83" customWidth="1"/>
    <col min="79" max="79" width="6.42578125" style="84" bestFit="1" customWidth="1"/>
    <col min="80" max="80" width="8.7109375" style="85" customWidth="1"/>
    <col min="81" max="81" width="7.42578125" style="9" customWidth="1"/>
    <col min="82" max="82" width="5.85546875" style="86" customWidth="1"/>
    <col min="83" max="83" width="8.28515625" style="87" bestFit="1" customWidth="1"/>
    <col min="84" max="84" width="6.28515625" style="88" customWidth="1"/>
    <col min="85" max="86" width="7.7109375" style="87" customWidth="1"/>
    <col min="87" max="87" width="8.5703125" style="7" customWidth="1"/>
    <col min="88" max="88" width="9.140625" style="89"/>
    <col min="89" max="92" width="10.7109375" style="7" customWidth="1"/>
    <col min="93" max="93" width="12.5703125" style="90" customWidth="1"/>
    <col min="94" max="16384" width="9.140625" style="7"/>
  </cols>
  <sheetData>
    <row r="1" spans="1:141" s="1" customFormat="1" ht="15" customHeight="1">
      <c r="A1" s="96"/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4"/>
      <c r="R1" s="3"/>
      <c r="S1" s="3"/>
      <c r="T1" s="3"/>
      <c r="U1" s="3"/>
      <c r="V1" s="3"/>
      <c r="W1" s="3"/>
      <c r="X1" s="3"/>
      <c r="Y1" s="4"/>
      <c r="Z1" s="3"/>
      <c r="AA1" s="3"/>
      <c r="AB1" s="3"/>
      <c r="AC1" s="3"/>
      <c r="AD1" s="5"/>
      <c r="AE1" s="3"/>
      <c r="AF1" s="6"/>
      <c r="AG1" s="5"/>
      <c r="AH1" s="151" t="s">
        <v>0</v>
      </c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3"/>
      <c r="CB1" s="157" t="s">
        <v>1</v>
      </c>
      <c r="CC1" s="108" t="s">
        <v>2</v>
      </c>
      <c r="CD1" s="109"/>
      <c r="CE1" s="108" t="s">
        <v>3</v>
      </c>
      <c r="CF1" s="109"/>
      <c r="CG1" s="114" t="s">
        <v>4</v>
      </c>
      <c r="CH1" s="115"/>
      <c r="CI1" s="115"/>
      <c r="CJ1" s="115"/>
      <c r="CK1" s="127" t="s">
        <v>5</v>
      </c>
      <c r="CL1" s="128"/>
      <c r="CM1" s="129"/>
      <c r="CN1" s="136" t="s">
        <v>6</v>
      </c>
      <c r="CO1" s="137"/>
    </row>
    <row r="2" spans="1:141" ht="15">
      <c r="AH2" s="154"/>
      <c r="AI2" s="155"/>
      <c r="AJ2" s="155"/>
      <c r="AK2" s="155"/>
      <c r="AL2" s="155"/>
      <c r="AM2" s="155"/>
      <c r="AN2" s="155"/>
      <c r="AO2" s="155"/>
      <c r="AP2" s="155"/>
      <c r="AQ2" s="155"/>
      <c r="AR2" s="155"/>
      <c r="AS2" s="155"/>
      <c r="AT2" s="155"/>
      <c r="AU2" s="155"/>
      <c r="AV2" s="155"/>
      <c r="AW2" s="155"/>
      <c r="AX2" s="155"/>
      <c r="AY2" s="155"/>
      <c r="AZ2" s="155"/>
      <c r="BA2" s="155"/>
      <c r="BB2" s="155"/>
      <c r="BC2" s="155"/>
      <c r="BD2" s="155"/>
      <c r="BE2" s="155"/>
      <c r="BF2" s="155"/>
      <c r="BG2" s="155"/>
      <c r="BH2" s="155"/>
      <c r="BI2" s="155"/>
      <c r="BJ2" s="155"/>
      <c r="BK2" s="155"/>
      <c r="BL2" s="155"/>
      <c r="BM2" s="155"/>
      <c r="BN2" s="155"/>
      <c r="BO2" s="155"/>
      <c r="BP2" s="155"/>
      <c r="BQ2" s="155"/>
      <c r="BR2" s="155"/>
      <c r="BS2" s="155"/>
      <c r="BT2" s="155"/>
      <c r="BU2" s="155"/>
      <c r="BV2" s="155"/>
      <c r="BW2" s="155"/>
      <c r="BX2" s="155"/>
      <c r="BY2" s="155"/>
      <c r="BZ2" s="155"/>
      <c r="CA2" s="156"/>
      <c r="CB2" s="158"/>
      <c r="CC2" s="110"/>
      <c r="CD2" s="111"/>
      <c r="CE2" s="110"/>
      <c r="CF2" s="111"/>
      <c r="CG2" s="116"/>
      <c r="CH2" s="117"/>
      <c r="CI2" s="117"/>
      <c r="CJ2" s="117"/>
      <c r="CK2" s="130"/>
      <c r="CL2" s="131"/>
      <c r="CM2" s="132"/>
      <c r="CN2" s="138"/>
      <c r="CO2" s="13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</row>
    <row r="3" spans="1:141" ht="15" customHeight="1">
      <c r="A3" s="140" t="s">
        <v>7</v>
      </c>
      <c r="B3" s="141"/>
      <c r="C3" s="142" t="s">
        <v>8</v>
      </c>
      <c r="D3" s="125"/>
      <c r="E3" s="125" t="s">
        <v>9</v>
      </c>
      <c r="F3" s="126"/>
      <c r="G3" s="125" t="s">
        <v>42</v>
      </c>
      <c r="H3" s="126"/>
      <c r="I3" s="143" t="s">
        <v>10</v>
      </c>
      <c r="J3" s="143"/>
      <c r="K3" s="143"/>
      <c r="L3" s="143"/>
      <c r="M3" s="143"/>
      <c r="N3" s="143"/>
      <c r="O3" s="143"/>
      <c r="P3" s="144" t="s">
        <v>11</v>
      </c>
      <c r="Q3" s="145"/>
      <c r="R3" s="145"/>
      <c r="S3" s="145"/>
      <c r="T3" s="145"/>
      <c r="U3" s="145"/>
      <c r="V3" s="145"/>
      <c r="W3" s="146" t="s">
        <v>12</v>
      </c>
      <c r="X3" s="147"/>
      <c r="Y3" s="147"/>
      <c r="Z3" s="147"/>
      <c r="AA3" s="147"/>
      <c r="AB3" s="147"/>
      <c r="AC3" s="147"/>
      <c r="AD3" s="10"/>
      <c r="AE3" s="10"/>
      <c r="AF3" s="10"/>
      <c r="AG3" s="10"/>
      <c r="AH3" s="148" t="s">
        <v>10</v>
      </c>
      <c r="AI3" s="149"/>
      <c r="AJ3" s="149"/>
      <c r="AK3" s="149"/>
      <c r="AL3" s="149"/>
      <c r="AM3" s="149"/>
      <c r="AN3" s="149"/>
      <c r="AO3" s="149"/>
      <c r="AP3" s="149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20" t="s">
        <v>13</v>
      </c>
      <c r="BB3" s="120"/>
      <c r="BC3" s="120"/>
      <c r="BD3" s="120"/>
      <c r="BE3" s="120"/>
      <c r="BF3" s="120"/>
      <c r="BG3" s="120"/>
      <c r="BH3" s="120"/>
      <c r="BI3" s="120"/>
      <c r="BJ3" s="120"/>
      <c r="BK3" s="120" t="s">
        <v>13</v>
      </c>
      <c r="BL3" s="120"/>
      <c r="BM3" s="120"/>
      <c r="BN3" s="120"/>
      <c r="BO3" s="120"/>
      <c r="BP3" s="120"/>
      <c r="BQ3" s="120"/>
      <c r="BR3" s="120"/>
      <c r="BS3" s="120"/>
      <c r="BT3" s="120"/>
      <c r="BU3" s="121" t="s">
        <v>10</v>
      </c>
      <c r="BV3" s="122"/>
      <c r="BW3" s="121" t="s">
        <v>14</v>
      </c>
      <c r="BX3" s="122"/>
      <c r="BY3" s="121" t="s">
        <v>13</v>
      </c>
      <c r="BZ3" s="122"/>
      <c r="CA3" s="123" t="s">
        <v>15</v>
      </c>
      <c r="CB3" s="159"/>
      <c r="CC3" s="112"/>
      <c r="CD3" s="113"/>
      <c r="CE3" s="112"/>
      <c r="CF3" s="113"/>
      <c r="CG3" s="118"/>
      <c r="CH3" s="119"/>
      <c r="CI3" s="119"/>
      <c r="CJ3" s="119"/>
      <c r="CK3" s="133"/>
      <c r="CL3" s="134"/>
      <c r="CM3" s="135"/>
      <c r="CN3" s="138"/>
      <c r="CO3" s="13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</row>
    <row r="4" spans="1:141" ht="96.75">
      <c r="A4" s="140"/>
      <c r="B4" s="141"/>
      <c r="C4" s="11" t="s">
        <v>16</v>
      </c>
      <c r="D4" s="12" t="s">
        <v>68</v>
      </c>
      <c r="E4" s="11" t="s">
        <v>16</v>
      </c>
      <c r="F4" s="12" t="s">
        <v>68</v>
      </c>
      <c r="G4" s="11" t="s">
        <v>16</v>
      </c>
      <c r="H4" s="12" t="s">
        <v>68</v>
      </c>
      <c r="I4" s="13">
        <v>1</v>
      </c>
      <c r="J4" s="14">
        <v>2</v>
      </c>
      <c r="K4" s="14">
        <v>3</v>
      </c>
      <c r="L4" s="14">
        <v>4</v>
      </c>
      <c r="M4" s="15">
        <v>5</v>
      </c>
      <c r="N4" s="15">
        <v>6</v>
      </c>
      <c r="O4" s="16" t="s">
        <v>18</v>
      </c>
      <c r="P4" s="14">
        <v>1</v>
      </c>
      <c r="Q4" s="14">
        <v>2</v>
      </c>
      <c r="R4" s="14">
        <v>3</v>
      </c>
      <c r="S4" s="14">
        <v>4</v>
      </c>
      <c r="T4" s="15">
        <v>5</v>
      </c>
      <c r="U4" s="15">
        <v>6</v>
      </c>
      <c r="V4" s="16" t="s">
        <v>18</v>
      </c>
      <c r="W4" s="14">
        <v>1</v>
      </c>
      <c r="X4" s="14">
        <v>2</v>
      </c>
      <c r="Y4" s="14">
        <v>3</v>
      </c>
      <c r="Z4" s="14">
        <v>4</v>
      </c>
      <c r="AA4" s="15">
        <v>5</v>
      </c>
      <c r="AB4" s="15">
        <v>6</v>
      </c>
      <c r="AC4" s="17" t="s">
        <v>18</v>
      </c>
      <c r="AD4" s="18">
        <v>1</v>
      </c>
      <c r="AE4" s="19">
        <v>2</v>
      </c>
      <c r="AF4" s="19">
        <v>3</v>
      </c>
      <c r="AG4" s="19">
        <v>4</v>
      </c>
      <c r="AH4" s="20">
        <v>5</v>
      </c>
      <c r="AI4" s="20">
        <v>6</v>
      </c>
      <c r="AJ4" s="21" t="s">
        <v>19</v>
      </c>
      <c r="AK4" s="21" t="s">
        <v>20</v>
      </c>
      <c r="AL4" s="22" t="s">
        <v>10</v>
      </c>
      <c r="AM4" s="22" t="s">
        <v>14</v>
      </c>
      <c r="AN4" s="23" t="s">
        <v>13</v>
      </c>
      <c r="AO4" s="22" t="s">
        <v>21</v>
      </c>
      <c r="AP4" s="24" t="s">
        <v>22</v>
      </c>
      <c r="AQ4" s="25" t="s">
        <v>23</v>
      </c>
      <c r="AR4" s="26" t="s">
        <v>24</v>
      </c>
      <c r="AS4" s="26" t="s">
        <v>25</v>
      </c>
      <c r="AT4" s="26" t="s">
        <v>26</v>
      </c>
      <c r="AU4" s="27" t="s">
        <v>27</v>
      </c>
      <c r="AV4" s="27" t="s">
        <v>28</v>
      </c>
      <c r="AW4" s="27" t="s">
        <v>29</v>
      </c>
      <c r="AX4" s="27" t="s">
        <v>30</v>
      </c>
      <c r="AY4" s="28" t="s">
        <v>31</v>
      </c>
      <c r="AZ4" s="29" t="s">
        <v>32</v>
      </c>
      <c r="BA4" s="30" t="s">
        <v>23</v>
      </c>
      <c r="BB4" s="26" t="s">
        <v>24</v>
      </c>
      <c r="BC4" s="31" t="s">
        <v>25</v>
      </c>
      <c r="BD4" s="26" t="s">
        <v>26</v>
      </c>
      <c r="BE4" s="27" t="s">
        <v>27</v>
      </c>
      <c r="BF4" s="27" t="s">
        <v>28</v>
      </c>
      <c r="BG4" s="27" t="s">
        <v>29</v>
      </c>
      <c r="BH4" s="27" t="s">
        <v>30</v>
      </c>
      <c r="BI4" s="28" t="s">
        <v>31</v>
      </c>
      <c r="BJ4" s="29" t="s">
        <v>32</v>
      </c>
      <c r="BK4" s="30" t="s">
        <v>23</v>
      </c>
      <c r="BL4" s="26" t="s">
        <v>24</v>
      </c>
      <c r="BM4" s="26" t="s">
        <v>25</v>
      </c>
      <c r="BN4" s="26" t="s">
        <v>26</v>
      </c>
      <c r="BO4" s="27" t="s">
        <v>27</v>
      </c>
      <c r="BP4" s="27" t="s">
        <v>28</v>
      </c>
      <c r="BQ4" s="27" t="s">
        <v>29</v>
      </c>
      <c r="BR4" s="27" t="s">
        <v>30</v>
      </c>
      <c r="BS4" s="28" t="s">
        <v>31</v>
      </c>
      <c r="BT4" s="29" t="s">
        <v>32</v>
      </c>
      <c r="BU4" s="32" t="s">
        <v>33</v>
      </c>
      <c r="BV4" s="33" t="s">
        <v>34</v>
      </c>
      <c r="BW4" s="34" t="s">
        <v>33</v>
      </c>
      <c r="BX4" s="33" t="s">
        <v>34</v>
      </c>
      <c r="BY4" s="34" t="s">
        <v>33</v>
      </c>
      <c r="BZ4" s="33" t="s">
        <v>34</v>
      </c>
      <c r="CA4" s="124"/>
      <c r="CB4" s="35" t="s">
        <v>35</v>
      </c>
      <c r="CC4" s="36" t="s">
        <v>16</v>
      </c>
      <c r="CD4" s="37" t="s">
        <v>17</v>
      </c>
      <c r="CE4" s="38" t="s">
        <v>16</v>
      </c>
      <c r="CF4" s="39" t="s">
        <v>17</v>
      </c>
      <c r="CG4" s="40" t="s">
        <v>16</v>
      </c>
      <c r="CH4" s="106" t="s">
        <v>67</v>
      </c>
      <c r="CI4" s="106" t="s">
        <v>65</v>
      </c>
      <c r="CJ4" s="107" t="s">
        <v>66</v>
      </c>
      <c r="CK4" s="101" t="s">
        <v>36</v>
      </c>
      <c r="CL4" s="41" t="s">
        <v>37</v>
      </c>
      <c r="CM4" s="102" t="s">
        <v>42</v>
      </c>
      <c r="CN4" s="91" t="s">
        <v>38</v>
      </c>
      <c r="CO4" s="92" t="s">
        <v>39</v>
      </c>
    </row>
    <row r="5" spans="1:141">
      <c r="A5" s="99" t="s">
        <v>47</v>
      </c>
      <c r="B5" s="42"/>
      <c r="C5" s="43">
        <v>87</v>
      </c>
      <c r="D5" s="44">
        <f t="shared" ref="D5:D28" si="0">IF(ISNUMBER(C5),RANK(C5,C:C),"")</f>
        <v>1</v>
      </c>
      <c r="E5" s="45">
        <v>440</v>
      </c>
      <c r="F5" s="44">
        <f t="shared" ref="F5:F28" si="1">IF(ISNUMBER(E5),RANK(E5,E:E),"")</f>
        <v>1</v>
      </c>
      <c r="G5" s="45">
        <v>58</v>
      </c>
      <c r="H5" s="44">
        <f t="shared" ref="H5:H28" si="2">IF(ISNUMBER(G5),RANK(G5,G:G),"")</f>
        <v>1</v>
      </c>
      <c r="I5" s="46">
        <v>4</v>
      </c>
      <c r="J5" s="47">
        <v>10</v>
      </c>
      <c r="K5" s="47">
        <v>17</v>
      </c>
      <c r="L5" s="47">
        <v>19</v>
      </c>
      <c r="M5" s="47">
        <v>2</v>
      </c>
      <c r="N5" s="47">
        <v>0</v>
      </c>
      <c r="O5" s="48">
        <v>1</v>
      </c>
      <c r="P5" s="47">
        <v>4</v>
      </c>
      <c r="Q5" s="47">
        <v>11</v>
      </c>
      <c r="R5" s="47">
        <v>16</v>
      </c>
      <c r="S5" s="47">
        <v>19</v>
      </c>
      <c r="T5" s="47">
        <v>2</v>
      </c>
      <c r="U5" s="47">
        <v>0</v>
      </c>
      <c r="V5" s="48">
        <v>1</v>
      </c>
      <c r="W5" s="47">
        <v>0</v>
      </c>
      <c r="X5" s="47">
        <v>10</v>
      </c>
      <c r="Y5" s="47">
        <v>12</v>
      </c>
      <c r="Z5" s="47">
        <v>17</v>
      </c>
      <c r="AA5" s="47">
        <v>2</v>
      </c>
      <c r="AB5" s="47">
        <v>0</v>
      </c>
      <c r="AC5" s="49">
        <v>1</v>
      </c>
      <c r="AD5" s="50"/>
      <c r="AE5" s="47"/>
      <c r="AF5" s="51"/>
      <c r="AG5" s="51"/>
      <c r="AH5" s="52"/>
      <c r="AI5" s="52"/>
      <c r="AJ5" s="52"/>
      <c r="AK5" s="52"/>
      <c r="AL5" s="53">
        <f t="shared" ref="AL5:AL28" si="3">IF(ISNUMBER(J5),(MIN(100,(IF(I5&gt;11,10,I5*0.89)+IF(J5&gt;7,10,J5*1.33)+(IF(K5&gt;9,20,K5*2))+(IF(L5&gt;9,30,L5*3))+(M5*4.5)+(N5*6)))),"")</f>
        <v>72.56</v>
      </c>
      <c r="AM5" s="53">
        <f t="shared" ref="AM5:AM28" si="4">IF(ISNUMBER(K5),(MIN(100,(IF(P5&gt;11,10,P5*0.89)+IF(Q5&gt;7,10,Q5*1.33)+(IF(R5&gt;9,20,R5*2))+(IF(S5&gt;9,30,S5*3))+(T5*4.5)+(U5*6)))),"")</f>
        <v>72.56</v>
      </c>
      <c r="AN5" s="54">
        <f t="shared" ref="AN5:AN28" si="5">IF(ISNUMBER(L5),(MIN(100,(IF(W5&gt;11,10,W5*0.89)+IF(X5&gt;7,10,X5*1.33)+(IF(Y5&gt;9,20,Y5*2))+(IF(Z5&gt;9,30,Z5*3))+(AA5*4.5)+(AB5*6)))),"")</f>
        <v>69</v>
      </c>
      <c r="AO5" s="55">
        <f t="shared" ref="AO5:AO28" si="6">IF(ISNUMBER(M5),(MIN(100,(IF(AD5&gt;11,10,AD5*0.89)+IF(AE5&gt;7,10,AE5*1.33)+(IF(AF5&gt;9,20,AF5*2))+(IF(AG5&gt;9,30,AG5*3))+(AH5*4.5)+(AI5*6)))),"")</f>
        <v>0</v>
      </c>
      <c r="AP5" s="56">
        <f t="shared" ref="AP5:AP28" si="7">IF(ISNUMBER(J5),MIN(100,AVERAGE(AL5:AN5)),"")</f>
        <v>71.373333333333335</v>
      </c>
      <c r="AQ5" s="57">
        <v>9</v>
      </c>
      <c r="AR5" s="58">
        <v>8</v>
      </c>
      <c r="AS5" s="58">
        <v>10</v>
      </c>
      <c r="AT5" s="58">
        <v>8</v>
      </c>
      <c r="AU5" s="59">
        <v>10</v>
      </c>
      <c r="AV5" s="59">
        <v>4</v>
      </c>
      <c r="AW5" s="59">
        <v>8</v>
      </c>
      <c r="AX5" s="59">
        <v>10</v>
      </c>
      <c r="AY5" s="58">
        <v>28</v>
      </c>
      <c r="AZ5" s="60">
        <v>1</v>
      </c>
      <c r="BA5" s="61">
        <v>9</v>
      </c>
      <c r="BB5" s="58">
        <v>6</v>
      </c>
      <c r="BC5" s="58">
        <v>9</v>
      </c>
      <c r="BD5" s="58">
        <v>8</v>
      </c>
      <c r="BE5" s="59">
        <v>8</v>
      </c>
      <c r="BF5" s="59">
        <v>4</v>
      </c>
      <c r="BG5" s="59">
        <v>6</v>
      </c>
      <c r="BH5" s="59">
        <v>8</v>
      </c>
      <c r="BI5" s="58">
        <v>22</v>
      </c>
      <c r="BJ5" s="60">
        <v>1</v>
      </c>
      <c r="BK5" s="61">
        <v>7</v>
      </c>
      <c r="BL5" s="58">
        <v>8</v>
      </c>
      <c r="BM5" s="58">
        <v>8</v>
      </c>
      <c r="BN5" s="58">
        <v>6</v>
      </c>
      <c r="BO5" s="59">
        <v>10</v>
      </c>
      <c r="BP5" s="59">
        <v>4</v>
      </c>
      <c r="BQ5" s="59">
        <v>6</v>
      </c>
      <c r="BR5" s="59">
        <v>10</v>
      </c>
      <c r="BS5" s="58">
        <v>8</v>
      </c>
      <c r="BT5" s="60">
        <v>2</v>
      </c>
      <c r="BU5" s="62">
        <f t="shared" ref="BU5:BU28" si="8">((AQ5+AR5)*1.5)+AS5+(AT5*2)+((AU5+AV5+AW5+AX5)*0.6)+SUM(AY5:AY5)</f>
        <v>98.7</v>
      </c>
      <c r="BV5" s="63">
        <f t="shared" ref="BV5:BV28" si="9">BU5-((AZ5*12.5)/2)</f>
        <v>92.45</v>
      </c>
      <c r="BW5" s="64">
        <f t="shared" ref="BW5:BW28" si="10">((BA5+BB5)*1.5)+BC5+(BD5*2)+((BE5+BF5+BG5+BH5)*0.6)+SUM(BI5:BI5)</f>
        <v>85.1</v>
      </c>
      <c r="BX5" s="63">
        <f t="shared" ref="BX5:BX28" si="11">BW5-(((BJ5*12.5)/2))</f>
        <v>78.849999999999994</v>
      </c>
      <c r="BY5" s="64">
        <f t="shared" ref="BY5:BY28" si="12">((BK5+BL5)*1.5)+BM5+(BN5*2)+((BO5+BP5+BQ5+BR5)*0.6)+SUM(BS5:BS5)</f>
        <v>68.5</v>
      </c>
      <c r="BZ5" s="63">
        <f t="shared" ref="BZ5:BZ28" si="13">BY5-(BT5*12.5)/2</f>
        <v>56</v>
      </c>
      <c r="CA5" s="65">
        <f t="shared" ref="CA5:CA28" si="14">IF(ISNONTEXT(A5),"",((BU5+BW5+BY5)/3))</f>
        <v>84.100000000000009</v>
      </c>
      <c r="CB5" s="66">
        <f t="shared" ref="CB5:CB28" si="15">IF(ISNONTEXT(A5),"",(((O5+V5+AC5+AZ5+BJ5+BT5)/6)*12.5))</f>
        <v>14.583333333333334</v>
      </c>
      <c r="CC5" s="67">
        <f t="shared" ref="CC5:CC28" si="16">IF(ISNONTEXT(A5),"",(AP5*2.5-(CB5/2)))</f>
        <v>171.14166666666668</v>
      </c>
      <c r="CD5" s="68">
        <f t="shared" ref="CD5:CD28" si="17">IF(ISNONTEXT(A5),"",RANK(CC5,CC:CC))</f>
        <v>3</v>
      </c>
      <c r="CE5" s="69">
        <f t="shared" ref="CE5:CE28" si="18">IF(ISNONTEXT(A5),"",MAX(0,(CA5*2.5)-(CB5/2)))</f>
        <v>202.95833333333337</v>
      </c>
      <c r="CF5" s="70">
        <f t="shared" ref="CF5:CF28" si="19">IF(ISNONTEXT(A5),"",RANK(CE5,CE:CE))</f>
        <v>1</v>
      </c>
      <c r="CG5" s="71">
        <f t="shared" ref="CG5:CG28" si="20">IF(ISNONTEXT(A5),"",(CE5+CC5))</f>
        <v>374.1</v>
      </c>
      <c r="CH5" s="105">
        <f t="shared" ref="CH5:CH28" si="21">RANK(CG5,CG:CG)</f>
        <v>3</v>
      </c>
      <c r="CI5" s="105">
        <f t="shared" ref="CI5:CI28" si="22">IF(ISNONTEXT(A5),"",SUM(CD5,CF5))</f>
        <v>4</v>
      </c>
      <c r="CJ5" s="100">
        <f t="shared" ref="CJ5:CJ28" si="23">IF(ISNONTEXT(A5),"",RANK(CI5,CI:CI,1))</f>
        <v>1</v>
      </c>
      <c r="CK5" s="103">
        <f t="shared" ref="CK5:CK28" si="24">D5</f>
        <v>1</v>
      </c>
      <c r="CL5" s="73">
        <f t="shared" ref="CL5:CL28" si="25">F5</f>
        <v>1</v>
      </c>
      <c r="CM5" s="104">
        <f t="shared" ref="CM5:CM28" si="26">H5</f>
        <v>1</v>
      </c>
      <c r="CN5" s="93">
        <f t="shared" ref="CN5:CN28" si="27">IF(ISNONTEXT(A5),"",CH5+CL5+CK5+CF5+CD5+CM5)</f>
        <v>10</v>
      </c>
      <c r="CO5" s="94">
        <f t="shared" ref="CO5:CO28" si="28">IF(ISNONTEXT(A5),"",RANK(CN5,CN:CN,1))</f>
        <v>1</v>
      </c>
      <c r="CP5" s="74"/>
      <c r="CQ5" s="75"/>
    </row>
    <row r="6" spans="1:141">
      <c r="A6" s="99" t="s">
        <v>58</v>
      </c>
      <c r="B6" s="42"/>
      <c r="C6" s="43">
        <v>81</v>
      </c>
      <c r="D6" s="44">
        <f t="shared" si="0"/>
        <v>7</v>
      </c>
      <c r="E6" s="45">
        <v>396</v>
      </c>
      <c r="F6" s="44">
        <f t="shared" si="1"/>
        <v>7</v>
      </c>
      <c r="G6" s="45">
        <v>46</v>
      </c>
      <c r="H6" s="44">
        <f t="shared" si="2"/>
        <v>6</v>
      </c>
      <c r="I6" s="46">
        <v>1</v>
      </c>
      <c r="J6" s="47">
        <v>6</v>
      </c>
      <c r="K6" s="47">
        <v>15</v>
      </c>
      <c r="L6" s="47">
        <v>13</v>
      </c>
      <c r="M6" s="47">
        <v>5</v>
      </c>
      <c r="N6" s="47">
        <v>0</v>
      </c>
      <c r="O6" s="48">
        <v>1</v>
      </c>
      <c r="P6" s="47">
        <v>1</v>
      </c>
      <c r="Q6" s="47">
        <v>6</v>
      </c>
      <c r="R6" s="47">
        <v>14</v>
      </c>
      <c r="S6" s="47">
        <v>14</v>
      </c>
      <c r="T6" s="47">
        <v>5</v>
      </c>
      <c r="U6" s="47">
        <v>0</v>
      </c>
      <c r="V6" s="48">
        <v>1</v>
      </c>
      <c r="W6" s="47">
        <v>0</v>
      </c>
      <c r="X6" s="47">
        <v>5</v>
      </c>
      <c r="Y6" s="47">
        <v>19</v>
      </c>
      <c r="Z6" s="47">
        <v>11</v>
      </c>
      <c r="AA6" s="47">
        <v>4</v>
      </c>
      <c r="AB6" s="47">
        <v>0</v>
      </c>
      <c r="AC6" s="49">
        <v>1</v>
      </c>
      <c r="AD6" s="50"/>
      <c r="AE6" s="47"/>
      <c r="AF6" s="51"/>
      <c r="AG6" s="51"/>
      <c r="AH6" s="52"/>
      <c r="AI6" s="52"/>
      <c r="AJ6" s="52"/>
      <c r="AK6" s="52"/>
      <c r="AL6" s="53">
        <f t="shared" si="3"/>
        <v>81.37</v>
      </c>
      <c r="AM6" s="53">
        <f t="shared" si="4"/>
        <v>81.37</v>
      </c>
      <c r="AN6" s="54">
        <f t="shared" si="5"/>
        <v>74.650000000000006</v>
      </c>
      <c r="AO6" s="55">
        <f t="shared" si="6"/>
        <v>0</v>
      </c>
      <c r="AP6" s="56">
        <f t="shared" si="7"/>
        <v>79.13000000000001</v>
      </c>
      <c r="AQ6" s="57">
        <v>8</v>
      </c>
      <c r="AR6" s="58">
        <v>7</v>
      </c>
      <c r="AS6" s="58">
        <v>8</v>
      </c>
      <c r="AT6" s="58">
        <v>9</v>
      </c>
      <c r="AU6" s="59">
        <v>6</v>
      </c>
      <c r="AV6" s="59">
        <v>6</v>
      </c>
      <c r="AW6" s="59">
        <v>10</v>
      </c>
      <c r="AX6" s="59">
        <v>8</v>
      </c>
      <c r="AY6" s="58">
        <v>24</v>
      </c>
      <c r="AZ6" s="60">
        <v>1</v>
      </c>
      <c r="BA6" s="61">
        <v>9</v>
      </c>
      <c r="BB6" s="58">
        <v>8</v>
      </c>
      <c r="BC6" s="58">
        <v>8</v>
      </c>
      <c r="BD6" s="58">
        <v>8</v>
      </c>
      <c r="BE6" s="59">
        <v>7</v>
      </c>
      <c r="BF6" s="59">
        <v>7</v>
      </c>
      <c r="BG6" s="59">
        <v>10</v>
      </c>
      <c r="BH6" s="59">
        <v>10</v>
      </c>
      <c r="BI6" s="58">
        <v>18</v>
      </c>
      <c r="BJ6" s="60">
        <v>1</v>
      </c>
      <c r="BK6" s="61">
        <v>6</v>
      </c>
      <c r="BL6" s="58">
        <v>7</v>
      </c>
      <c r="BM6" s="58">
        <v>8</v>
      </c>
      <c r="BN6" s="58">
        <v>7</v>
      </c>
      <c r="BO6" s="59">
        <v>8</v>
      </c>
      <c r="BP6" s="59">
        <v>6</v>
      </c>
      <c r="BQ6" s="59">
        <v>6</v>
      </c>
      <c r="BR6" s="59">
        <v>6</v>
      </c>
      <c r="BS6" s="58">
        <v>6</v>
      </c>
      <c r="BT6" s="60">
        <v>1</v>
      </c>
      <c r="BU6" s="62">
        <f t="shared" si="8"/>
        <v>90.5</v>
      </c>
      <c r="BV6" s="63">
        <f t="shared" si="9"/>
        <v>84.25</v>
      </c>
      <c r="BW6" s="64">
        <f t="shared" si="10"/>
        <v>87.9</v>
      </c>
      <c r="BX6" s="63">
        <f t="shared" si="11"/>
        <v>81.650000000000006</v>
      </c>
      <c r="BY6" s="64">
        <f t="shared" si="12"/>
        <v>63.1</v>
      </c>
      <c r="BZ6" s="63">
        <f t="shared" si="13"/>
        <v>56.85</v>
      </c>
      <c r="CA6" s="65">
        <f t="shared" si="14"/>
        <v>80.5</v>
      </c>
      <c r="CB6" s="66">
        <f t="shared" si="15"/>
        <v>12.5</v>
      </c>
      <c r="CC6" s="67">
        <f t="shared" si="16"/>
        <v>191.57500000000002</v>
      </c>
      <c r="CD6" s="68">
        <f t="shared" si="17"/>
        <v>2</v>
      </c>
      <c r="CE6" s="69">
        <f t="shared" si="18"/>
        <v>195</v>
      </c>
      <c r="CF6" s="70">
        <f t="shared" si="19"/>
        <v>2</v>
      </c>
      <c r="CG6" s="71">
        <f t="shared" si="20"/>
        <v>386.57500000000005</v>
      </c>
      <c r="CH6" s="105">
        <f t="shared" si="21"/>
        <v>2</v>
      </c>
      <c r="CI6" s="105">
        <f t="shared" si="22"/>
        <v>4</v>
      </c>
      <c r="CJ6" s="100">
        <f t="shared" si="23"/>
        <v>1</v>
      </c>
      <c r="CK6" s="103">
        <f t="shared" si="24"/>
        <v>7</v>
      </c>
      <c r="CL6" s="73">
        <f t="shared" si="25"/>
        <v>7</v>
      </c>
      <c r="CM6" s="104">
        <f t="shared" si="26"/>
        <v>6</v>
      </c>
      <c r="CN6" s="93">
        <f t="shared" si="27"/>
        <v>26</v>
      </c>
      <c r="CO6" s="94">
        <f t="shared" si="28"/>
        <v>2</v>
      </c>
      <c r="CP6" s="74"/>
      <c r="CQ6" s="75"/>
    </row>
    <row r="7" spans="1:141">
      <c r="A7" s="99" t="s">
        <v>49</v>
      </c>
      <c r="B7" s="42"/>
      <c r="C7" s="43">
        <v>80</v>
      </c>
      <c r="D7" s="44">
        <f t="shared" si="0"/>
        <v>10</v>
      </c>
      <c r="E7" s="45">
        <v>412</v>
      </c>
      <c r="F7" s="44">
        <f t="shared" si="1"/>
        <v>3</v>
      </c>
      <c r="G7" s="45">
        <v>48</v>
      </c>
      <c r="H7" s="44">
        <f t="shared" si="2"/>
        <v>3</v>
      </c>
      <c r="I7" s="46">
        <v>0</v>
      </c>
      <c r="J7" s="47">
        <v>9</v>
      </c>
      <c r="K7" s="47">
        <v>15</v>
      </c>
      <c r="L7" s="47">
        <v>6</v>
      </c>
      <c r="M7" s="47">
        <v>2</v>
      </c>
      <c r="N7" s="47">
        <v>0</v>
      </c>
      <c r="O7" s="48">
        <v>2</v>
      </c>
      <c r="P7" s="47">
        <v>2</v>
      </c>
      <c r="Q7" s="47">
        <v>10</v>
      </c>
      <c r="R7" s="47">
        <v>15</v>
      </c>
      <c r="S7" s="47">
        <v>6</v>
      </c>
      <c r="T7" s="47">
        <v>2</v>
      </c>
      <c r="U7" s="47">
        <v>0</v>
      </c>
      <c r="V7" s="48">
        <v>3</v>
      </c>
      <c r="W7" s="47">
        <v>2</v>
      </c>
      <c r="X7" s="47">
        <v>11</v>
      </c>
      <c r="Y7" s="47">
        <v>15</v>
      </c>
      <c r="Z7" s="47">
        <v>7</v>
      </c>
      <c r="AA7" s="47">
        <v>2</v>
      </c>
      <c r="AB7" s="47">
        <v>0</v>
      </c>
      <c r="AC7" s="49">
        <v>3</v>
      </c>
      <c r="AD7" s="50"/>
      <c r="AE7" s="47"/>
      <c r="AF7" s="51"/>
      <c r="AG7" s="51"/>
      <c r="AH7" s="52"/>
      <c r="AI7" s="52"/>
      <c r="AJ7" s="52"/>
      <c r="AK7" s="52"/>
      <c r="AL7" s="53">
        <f t="shared" si="3"/>
        <v>57</v>
      </c>
      <c r="AM7" s="53">
        <f t="shared" si="4"/>
        <v>58.78</v>
      </c>
      <c r="AN7" s="54">
        <f t="shared" si="5"/>
        <v>61.78</v>
      </c>
      <c r="AO7" s="55">
        <f t="shared" si="6"/>
        <v>0</v>
      </c>
      <c r="AP7" s="56">
        <f t="shared" si="7"/>
        <v>59.186666666666667</v>
      </c>
      <c r="AQ7" s="57">
        <v>10</v>
      </c>
      <c r="AR7" s="58">
        <v>4</v>
      </c>
      <c r="AS7" s="58">
        <v>9</v>
      </c>
      <c r="AT7" s="58">
        <v>7</v>
      </c>
      <c r="AU7" s="59">
        <v>10</v>
      </c>
      <c r="AV7" s="59">
        <v>4</v>
      </c>
      <c r="AW7" s="59">
        <v>6</v>
      </c>
      <c r="AX7" s="59">
        <v>3</v>
      </c>
      <c r="AY7" s="58">
        <v>20</v>
      </c>
      <c r="AZ7" s="60">
        <v>3</v>
      </c>
      <c r="BA7" s="61">
        <v>8</v>
      </c>
      <c r="BB7" s="58">
        <v>7</v>
      </c>
      <c r="BC7" s="58">
        <v>9</v>
      </c>
      <c r="BD7" s="58">
        <v>10</v>
      </c>
      <c r="BE7" s="59">
        <v>10</v>
      </c>
      <c r="BF7" s="59">
        <v>5</v>
      </c>
      <c r="BG7" s="59">
        <v>8</v>
      </c>
      <c r="BH7" s="59">
        <v>4</v>
      </c>
      <c r="BI7" s="58">
        <v>25</v>
      </c>
      <c r="BJ7" s="60">
        <v>2</v>
      </c>
      <c r="BK7" s="61">
        <v>6</v>
      </c>
      <c r="BL7" s="58">
        <v>6</v>
      </c>
      <c r="BM7" s="58">
        <v>7</v>
      </c>
      <c r="BN7" s="58">
        <v>6</v>
      </c>
      <c r="BO7" s="59">
        <v>10</v>
      </c>
      <c r="BP7" s="59">
        <v>6</v>
      </c>
      <c r="BQ7" s="59">
        <v>6</v>
      </c>
      <c r="BR7" s="59">
        <v>3</v>
      </c>
      <c r="BS7" s="58">
        <v>6</v>
      </c>
      <c r="BT7" s="60">
        <v>3</v>
      </c>
      <c r="BU7" s="62">
        <f t="shared" si="8"/>
        <v>77.8</v>
      </c>
      <c r="BV7" s="63">
        <f t="shared" si="9"/>
        <v>59.05</v>
      </c>
      <c r="BW7" s="64">
        <f t="shared" si="10"/>
        <v>92.7</v>
      </c>
      <c r="BX7" s="63">
        <f t="shared" si="11"/>
        <v>80.2</v>
      </c>
      <c r="BY7" s="64">
        <f t="shared" si="12"/>
        <v>58</v>
      </c>
      <c r="BZ7" s="63">
        <f t="shared" si="13"/>
        <v>39.25</v>
      </c>
      <c r="CA7" s="65">
        <f t="shared" si="14"/>
        <v>76.166666666666671</v>
      </c>
      <c r="CB7" s="66">
        <f t="shared" si="15"/>
        <v>33.333333333333329</v>
      </c>
      <c r="CC7" s="67">
        <f t="shared" si="16"/>
        <v>131.30000000000001</v>
      </c>
      <c r="CD7" s="68">
        <f t="shared" si="17"/>
        <v>6</v>
      </c>
      <c r="CE7" s="69">
        <f t="shared" si="18"/>
        <v>173.75000000000003</v>
      </c>
      <c r="CF7" s="70">
        <f t="shared" si="19"/>
        <v>5</v>
      </c>
      <c r="CG7" s="71">
        <f t="shared" si="20"/>
        <v>305.05000000000007</v>
      </c>
      <c r="CH7" s="105">
        <f t="shared" si="21"/>
        <v>4</v>
      </c>
      <c r="CI7" s="72">
        <f t="shared" si="22"/>
        <v>11</v>
      </c>
      <c r="CJ7" s="100">
        <f t="shared" si="23"/>
        <v>4</v>
      </c>
      <c r="CK7" s="103">
        <f t="shared" si="24"/>
        <v>10</v>
      </c>
      <c r="CL7" s="73">
        <f t="shared" si="25"/>
        <v>3</v>
      </c>
      <c r="CM7" s="104">
        <f t="shared" si="26"/>
        <v>3</v>
      </c>
      <c r="CN7" s="93">
        <f t="shared" si="27"/>
        <v>31</v>
      </c>
      <c r="CO7" s="94">
        <f t="shared" si="28"/>
        <v>3</v>
      </c>
      <c r="CP7" s="74"/>
      <c r="CQ7" s="75"/>
    </row>
    <row r="8" spans="1:141">
      <c r="A8" s="99" t="s">
        <v>62</v>
      </c>
      <c r="B8" s="42"/>
      <c r="C8" s="43">
        <v>85</v>
      </c>
      <c r="D8" s="44">
        <f t="shared" si="0"/>
        <v>3</v>
      </c>
      <c r="E8" s="45">
        <v>389</v>
      </c>
      <c r="F8" s="44">
        <f t="shared" si="1"/>
        <v>8</v>
      </c>
      <c r="G8" s="45">
        <v>48</v>
      </c>
      <c r="H8" s="44">
        <f t="shared" si="2"/>
        <v>3</v>
      </c>
      <c r="I8" s="46">
        <v>0</v>
      </c>
      <c r="J8" s="47">
        <v>11</v>
      </c>
      <c r="K8" s="47">
        <v>12</v>
      </c>
      <c r="L8" s="47">
        <v>6</v>
      </c>
      <c r="M8" s="47">
        <v>2</v>
      </c>
      <c r="N8" s="47">
        <v>0</v>
      </c>
      <c r="O8" s="48">
        <v>3</v>
      </c>
      <c r="P8" s="47">
        <v>2</v>
      </c>
      <c r="Q8" s="47">
        <v>9</v>
      </c>
      <c r="R8" s="47">
        <v>10</v>
      </c>
      <c r="S8" s="47">
        <v>8</v>
      </c>
      <c r="T8" s="47">
        <v>2</v>
      </c>
      <c r="U8" s="47">
        <v>0</v>
      </c>
      <c r="V8" s="48">
        <v>3</v>
      </c>
      <c r="W8" s="47">
        <v>2</v>
      </c>
      <c r="X8" s="47">
        <v>9</v>
      </c>
      <c r="Y8" s="47">
        <v>10</v>
      </c>
      <c r="Z8" s="47">
        <v>8</v>
      </c>
      <c r="AA8" s="47">
        <v>2</v>
      </c>
      <c r="AB8" s="47">
        <v>0</v>
      </c>
      <c r="AC8" s="49">
        <v>3</v>
      </c>
      <c r="AD8" s="50"/>
      <c r="AE8" s="47"/>
      <c r="AF8" s="51"/>
      <c r="AG8" s="51"/>
      <c r="AH8" s="52"/>
      <c r="AI8" s="52"/>
      <c r="AJ8" s="52"/>
      <c r="AK8" s="52"/>
      <c r="AL8" s="53">
        <f t="shared" si="3"/>
        <v>57</v>
      </c>
      <c r="AM8" s="53">
        <f t="shared" si="4"/>
        <v>64.78</v>
      </c>
      <c r="AN8" s="54">
        <f t="shared" si="5"/>
        <v>64.78</v>
      </c>
      <c r="AO8" s="55">
        <f t="shared" si="6"/>
        <v>0</v>
      </c>
      <c r="AP8" s="56">
        <f t="shared" si="7"/>
        <v>62.186666666666667</v>
      </c>
      <c r="AQ8" s="57">
        <v>9</v>
      </c>
      <c r="AR8" s="58">
        <v>6</v>
      </c>
      <c r="AS8" s="58">
        <v>9</v>
      </c>
      <c r="AT8" s="58">
        <v>7</v>
      </c>
      <c r="AU8" s="59">
        <v>2</v>
      </c>
      <c r="AV8" s="59">
        <v>5</v>
      </c>
      <c r="AW8" s="59">
        <v>8</v>
      </c>
      <c r="AX8" s="59">
        <v>8</v>
      </c>
      <c r="AY8" s="58">
        <v>20</v>
      </c>
      <c r="AZ8" s="60">
        <v>3</v>
      </c>
      <c r="BA8" s="61">
        <v>8</v>
      </c>
      <c r="BB8" s="58">
        <v>7</v>
      </c>
      <c r="BC8" s="58">
        <v>8</v>
      </c>
      <c r="BD8" s="58">
        <v>10</v>
      </c>
      <c r="BE8" s="59">
        <v>2</v>
      </c>
      <c r="BF8" s="59">
        <v>5</v>
      </c>
      <c r="BG8" s="59">
        <v>8</v>
      </c>
      <c r="BH8" s="59">
        <v>8</v>
      </c>
      <c r="BI8" s="58">
        <v>25</v>
      </c>
      <c r="BJ8" s="60">
        <v>3</v>
      </c>
      <c r="BK8" s="61">
        <v>7</v>
      </c>
      <c r="BL8" s="58">
        <v>6</v>
      </c>
      <c r="BM8" s="58">
        <v>5</v>
      </c>
      <c r="BN8" s="58">
        <v>5</v>
      </c>
      <c r="BO8" s="59">
        <v>2</v>
      </c>
      <c r="BP8" s="59">
        <v>6</v>
      </c>
      <c r="BQ8" s="59">
        <v>4</v>
      </c>
      <c r="BR8" s="59">
        <v>6</v>
      </c>
      <c r="BS8" s="58">
        <v>6</v>
      </c>
      <c r="BT8" s="60">
        <v>3</v>
      </c>
      <c r="BU8" s="62">
        <f t="shared" si="8"/>
        <v>79.3</v>
      </c>
      <c r="BV8" s="63">
        <f t="shared" si="9"/>
        <v>60.55</v>
      </c>
      <c r="BW8" s="64">
        <f t="shared" si="10"/>
        <v>89.3</v>
      </c>
      <c r="BX8" s="63">
        <f t="shared" si="11"/>
        <v>70.55</v>
      </c>
      <c r="BY8" s="64">
        <f t="shared" si="12"/>
        <v>51.3</v>
      </c>
      <c r="BZ8" s="63">
        <f t="shared" si="13"/>
        <v>32.549999999999997</v>
      </c>
      <c r="CA8" s="65">
        <f t="shared" si="14"/>
        <v>73.3</v>
      </c>
      <c r="CB8" s="66">
        <f t="shared" si="15"/>
        <v>37.5</v>
      </c>
      <c r="CC8" s="67">
        <f t="shared" si="16"/>
        <v>136.71666666666667</v>
      </c>
      <c r="CD8" s="68">
        <f t="shared" si="17"/>
        <v>5</v>
      </c>
      <c r="CE8" s="69">
        <f t="shared" si="18"/>
        <v>164.5</v>
      </c>
      <c r="CF8" s="70">
        <f t="shared" si="19"/>
        <v>9</v>
      </c>
      <c r="CG8" s="71">
        <f t="shared" si="20"/>
        <v>301.2166666666667</v>
      </c>
      <c r="CH8" s="105">
        <f t="shared" si="21"/>
        <v>5</v>
      </c>
      <c r="CI8" s="72">
        <f t="shared" si="22"/>
        <v>14</v>
      </c>
      <c r="CJ8" s="100">
        <f t="shared" si="23"/>
        <v>5</v>
      </c>
      <c r="CK8" s="103">
        <f t="shared" si="24"/>
        <v>3</v>
      </c>
      <c r="CL8" s="73">
        <f t="shared" si="25"/>
        <v>8</v>
      </c>
      <c r="CM8" s="104">
        <f t="shared" si="26"/>
        <v>3</v>
      </c>
      <c r="CN8" s="93">
        <f t="shared" si="27"/>
        <v>33</v>
      </c>
      <c r="CO8" s="94">
        <f t="shared" si="28"/>
        <v>4</v>
      </c>
      <c r="CP8" s="74"/>
      <c r="CQ8" s="75"/>
    </row>
    <row r="9" spans="1:141">
      <c r="A9" s="99" t="s">
        <v>40</v>
      </c>
      <c r="B9" s="42"/>
      <c r="C9" s="43">
        <v>84</v>
      </c>
      <c r="D9" s="44">
        <f t="shared" si="0"/>
        <v>5</v>
      </c>
      <c r="E9" s="45">
        <v>406</v>
      </c>
      <c r="F9" s="44">
        <f t="shared" si="1"/>
        <v>5</v>
      </c>
      <c r="G9" s="45">
        <v>53</v>
      </c>
      <c r="H9" s="44">
        <f t="shared" si="2"/>
        <v>2</v>
      </c>
      <c r="I9" s="46">
        <v>0</v>
      </c>
      <c r="J9" s="47">
        <v>9</v>
      </c>
      <c r="K9" s="47">
        <v>15</v>
      </c>
      <c r="L9" s="47">
        <v>3</v>
      </c>
      <c r="M9" s="47">
        <v>2</v>
      </c>
      <c r="N9" s="47">
        <v>0</v>
      </c>
      <c r="O9" s="48">
        <v>1</v>
      </c>
      <c r="P9" s="47">
        <v>2</v>
      </c>
      <c r="Q9" s="47">
        <v>10</v>
      </c>
      <c r="R9" s="47">
        <v>16</v>
      </c>
      <c r="S9" s="47">
        <v>2</v>
      </c>
      <c r="T9" s="47">
        <v>2</v>
      </c>
      <c r="U9" s="47">
        <v>0</v>
      </c>
      <c r="V9" s="48">
        <v>1</v>
      </c>
      <c r="W9" s="47">
        <v>2</v>
      </c>
      <c r="X9" s="47">
        <v>11</v>
      </c>
      <c r="Y9" s="47">
        <v>15</v>
      </c>
      <c r="Z9" s="47">
        <v>2</v>
      </c>
      <c r="AA9" s="47">
        <v>2</v>
      </c>
      <c r="AB9" s="47">
        <v>0</v>
      </c>
      <c r="AC9" s="49">
        <v>1</v>
      </c>
      <c r="AD9" s="50"/>
      <c r="AE9" s="47"/>
      <c r="AF9" s="51"/>
      <c r="AG9" s="51"/>
      <c r="AH9" s="52"/>
      <c r="AI9" s="52"/>
      <c r="AJ9" s="52"/>
      <c r="AK9" s="52"/>
      <c r="AL9" s="53">
        <f t="shared" si="3"/>
        <v>48</v>
      </c>
      <c r="AM9" s="53">
        <f t="shared" si="4"/>
        <v>46.78</v>
      </c>
      <c r="AN9" s="54">
        <f t="shared" si="5"/>
        <v>46.78</v>
      </c>
      <c r="AO9" s="55">
        <f t="shared" si="6"/>
        <v>0</v>
      </c>
      <c r="AP9" s="56">
        <f t="shared" si="7"/>
        <v>47.186666666666667</v>
      </c>
      <c r="AQ9" s="57">
        <v>9</v>
      </c>
      <c r="AR9" s="58">
        <v>8</v>
      </c>
      <c r="AS9" s="58">
        <v>9</v>
      </c>
      <c r="AT9" s="58">
        <v>6</v>
      </c>
      <c r="AU9" s="59">
        <v>4</v>
      </c>
      <c r="AV9" s="59">
        <v>7</v>
      </c>
      <c r="AW9" s="59">
        <v>4</v>
      </c>
      <c r="AX9" s="59">
        <v>2</v>
      </c>
      <c r="AY9" s="58">
        <v>23</v>
      </c>
      <c r="AZ9" s="60">
        <v>1</v>
      </c>
      <c r="BA9" s="61">
        <v>9</v>
      </c>
      <c r="BB9" s="58">
        <v>4</v>
      </c>
      <c r="BC9" s="58">
        <v>7</v>
      </c>
      <c r="BD9" s="58">
        <v>7</v>
      </c>
      <c r="BE9" s="59">
        <v>3</v>
      </c>
      <c r="BF9" s="59">
        <v>7</v>
      </c>
      <c r="BG9" s="59">
        <v>6</v>
      </c>
      <c r="BH9" s="59">
        <v>4</v>
      </c>
      <c r="BI9" s="58">
        <v>16</v>
      </c>
      <c r="BJ9" s="60">
        <v>1</v>
      </c>
      <c r="BK9" s="61">
        <v>6</v>
      </c>
      <c r="BL9" s="58">
        <v>8</v>
      </c>
      <c r="BM9" s="58">
        <v>7</v>
      </c>
      <c r="BN9" s="58">
        <v>7</v>
      </c>
      <c r="BO9" s="59">
        <v>4</v>
      </c>
      <c r="BP9" s="59">
        <v>6</v>
      </c>
      <c r="BQ9" s="59">
        <v>6</v>
      </c>
      <c r="BR9" s="59">
        <v>4</v>
      </c>
      <c r="BS9" s="58">
        <v>6</v>
      </c>
      <c r="BT9" s="60">
        <v>1</v>
      </c>
      <c r="BU9" s="62">
        <f t="shared" si="8"/>
        <v>79.7</v>
      </c>
      <c r="BV9" s="63">
        <f t="shared" si="9"/>
        <v>73.45</v>
      </c>
      <c r="BW9" s="64">
        <f t="shared" si="10"/>
        <v>68.5</v>
      </c>
      <c r="BX9" s="63">
        <f t="shared" si="11"/>
        <v>62.25</v>
      </c>
      <c r="BY9" s="64">
        <f t="shared" si="12"/>
        <v>60</v>
      </c>
      <c r="BZ9" s="63">
        <f t="shared" si="13"/>
        <v>53.75</v>
      </c>
      <c r="CA9" s="65">
        <f t="shared" si="14"/>
        <v>69.399999999999991</v>
      </c>
      <c r="CB9" s="66">
        <f t="shared" si="15"/>
        <v>12.5</v>
      </c>
      <c r="CC9" s="67">
        <f t="shared" si="16"/>
        <v>111.71666666666667</v>
      </c>
      <c r="CD9" s="68">
        <f t="shared" si="17"/>
        <v>10</v>
      </c>
      <c r="CE9" s="69">
        <f t="shared" si="18"/>
        <v>167.24999999999997</v>
      </c>
      <c r="CF9" s="70">
        <f t="shared" si="19"/>
        <v>6</v>
      </c>
      <c r="CG9" s="71">
        <f t="shared" si="20"/>
        <v>278.96666666666664</v>
      </c>
      <c r="CH9" s="105">
        <f t="shared" si="21"/>
        <v>9</v>
      </c>
      <c r="CI9" s="72">
        <f t="shared" si="22"/>
        <v>16</v>
      </c>
      <c r="CJ9" s="100">
        <f t="shared" si="23"/>
        <v>8</v>
      </c>
      <c r="CK9" s="103">
        <f t="shared" si="24"/>
        <v>5</v>
      </c>
      <c r="CL9" s="73">
        <f t="shared" si="25"/>
        <v>5</v>
      </c>
      <c r="CM9" s="104">
        <f t="shared" si="26"/>
        <v>2</v>
      </c>
      <c r="CN9" s="93">
        <f t="shared" si="27"/>
        <v>37</v>
      </c>
      <c r="CO9" s="94">
        <f t="shared" si="28"/>
        <v>5</v>
      </c>
      <c r="CP9" s="74"/>
      <c r="CQ9" s="75"/>
    </row>
    <row r="10" spans="1:141">
      <c r="A10" s="99" t="s">
        <v>57</v>
      </c>
      <c r="B10" s="42"/>
      <c r="C10" s="43">
        <v>81</v>
      </c>
      <c r="D10" s="44">
        <f t="shared" si="0"/>
        <v>7</v>
      </c>
      <c r="E10" s="45">
        <v>376</v>
      </c>
      <c r="F10" s="44">
        <f t="shared" si="1"/>
        <v>11</v>
      </c>
      <c r="G10" s="45">
        <v>36</v>
      </c>
      <c r="H10" s="44">
        <f t="shared" si="2"/>
        <v>16</v>
      </c>
      <c r="I10" s="46">
        <v>3</v>
      </c>
      <c r="J10" s="47">
        <v>7</v>
      </c>
      <c r="K10" s="47">
        <v>10</v>
      </c>
      <c r="L10" s="47">
        <v>18</v>
      </c>
      <c r="M10" s="47">
        <v>5</v>
      </c>
      <c r="N10" s="47">
        <v>0</v>
      </c>
      <c r="O10" s="48">
        <v>0</v>
      </c>
      <c r="P10" s="47">
        <v>3</v>
      </c>
      <c r="Q10" s="47">
        <v>6</v>
      </c>
      <c r="R10" s="47">
        <v>11</v>
      </c>
      <c r="S10" s="47">
        <v>17</v>
      </c>
      <c r="T10" s="47">
        <v>5</v>
      </c>
      <c r="U10" s="47">
        <v>0</v>
      </c>
      <c r="V10" s="48">
        <v>0</v>
      </c>
      <c r="W10" s="47">
        <v>0</v>
      </c>
      <c r="X10" s="47">
        <v>8</v>
      </c>
      <c r="Y10" s="47">
        <v>12</v>
      </c>
      <c r="Z10" s="47">
        <v>17</v>
      </c>
      <c r="AA10" s="47">
        <v>5</v>
      </c>
      <c r="AB10" s="47">
        <v>0</v>
      </c>
      <c r="AC10" s="49">
        <v>0</v>
      </c>
      <c r="AD10" s="50"/>
      <c r="AE10" s="47"/>
      <c r="AF10" s="51"/>
      <c r="AG10" s="51"/>
      <c r="AH10" s="52"/>
      <c r="AI10" s="52"/>
      <c r="AJ10" s="52"/>
      <c r="AK10" s="52"/>
      <c r="AL10" s="53">
        <f t="shared" si="3"/>
        <v>84.48</v>
      </c>
      <c r="AM10" s="53">
        <f t="shared" si="4"/>
        <v>83.15</v>
      </c>
      <c r="AN10" s="54">
        <f t="shared" si="5"/>
        <v>82.5</v>
      </c>
      <c r="AO10" s="55">
        <f t="shared" si="6"/>
        <v>0</v>
      </c>
      <c r="AP10" s="56">
        <f t="shared" si="7"/>
        <v>83.376666666666665</v>
      </c>
      <c r="AQ10" s="57">
        <v>9</v>
      </c>
      <c r="AR10" s="58">
        <v>8</v>
      </c>
      <c r="AS10" s="58">
        <v>8</v>
      </c>
      <c r="AT10" s="58">
        <v>7</v>
      </c>
      <c r="AU10" s="59">
        <v>7</v>
      </c>
      <c r="AV10" s="59">
        <v>8</v>
      </c>
      <c r="AW10" s="59">
        <v>8</v>
      </c>
      <c r="AX10" s="59">
        <v>8</v>
      </c>
      <c r="AY10" s="58">
        <v>16</v>
      </c>
      <c r="AZ10" s="60">
        <v>1</v>
      </c>
      <c r="BA10" s="61">
        <v>8</v>
      </c>
      <c r="BB10" s="58">
        <v>6</v>
      </c>
      <c r="BC10" s="58">
        <v>10</v>
      </c>
      <c r="BD10" s="58">
        <v>10</v>
      </c>
      <c r="BE10" s="59">
        <v>8</v>
      </c>
      <c r="BF10" s="59">
        <v>8</v>
      </c>
      <c r="BG10" s="59">
        <v>6</v>
      </c>
      <c r="BH10" s="59">
        <v>10</v>
      </c>
      <c r="BI10" s="58">
        <v>23</v>
      </c>
      <c r="BJ10" s="60">
        <v>0</v>
      </c>
      <c r="BK10" s="61">
        <v>6</v>
      </c>
      <c r="BL10" s="58">
        <v>7</v>
      </c>
      <c r="BM10" s="58">
        <v>7</v>
      </c>
      <c r="BN10" s="58">
        <v>6</v>
      </c>
      <c r="BO10" s="59">
        <v>8</v>
      </c>
      <c r="BP10" s="59">
        <v>6</v>
      </c>
      <c r="BQ10" s="59">
        <v>6</v>
      </c>
      <c r="BR10" s="59">
        <v>4</v>
      </c>
      <c r="BS10" s="58">
        <v>5</v>
      </c>
      <c r="BT10" s="60">
        <v>3</v>
      </c>
      <c r="BU10" s="62">
        <f t="shared" si="8"/>
        <v>82.1</v>
      </c>
      <c r="BV10" s="63">
        <f t="shared" si="9"/>
        <v>75.849999999999994</v>
      </c>
      <c r="BW10" s="64">
        <f t="shared" si="10"/>
        <v>93.2</v>
      </c>
      <c r="BX10" s="63">
        <f t="shared" si="11"/>
        <v>93.2</v>
      </c>
      <c r="BY10" s="64">
        <f t="shared" si="12"/>
        <v>57.9</v>
      </c>
      <c r="BZ10" s="63">
        <f t="shared" si="13"/>
        <v>39.15</v>
      </c>
      <c r="CA10" s="65">
        <f t="shared" si="14"/>
        <v>77.733333333333334</v>
      </c>
      <c r="CB10" s="66">
        <f t="shared" si="15"/>
        <v>8.3333333333333321</v>
      </c>
      <c r="CC10" s="67">
        <f t="shared" si="16"/>
        <v>204.27500000000001</v>
      </c>
      <c r="CD10" s="68">
        <f t="shared" si="17"/>
        <v>1</v>
      </c>
      <c r="CE10" s="69">
        <f t="shared" si="18"/>
        <v>190.16666666666669</v>
      </c>
      <c r="CF10" s="70">
        <f t="shared" si="19"/>
        <v>3</v>
      </c>
      <c r="CG10" s="71">
        <f t="shared" si="20"/>
        <v>394.44166666666672</v>
      </c>
      <c r="CH10" s="105">
        <f t="shared" si="21"/>
        <v>1</v>
      </c>
      <c r="CI10" s="72">
        <f t="shared" si="22"/>
        <v>4</v>
      </c>
      <c r="CJ10" s="100">
        <f t="shared" si="23"/>
        <v>1</v>
      </c>
      <c r="CK10" s="103">
        <f t="shared" si="24"/>
        <v>7</v>
      </c>
      <c r="CL10" s="73">
        <f t="shared" si="25"/>
        <v>11</v>
      </c>
      <c r="CM10" s="104">
        <f t="shared" si="26"/>
        <v>16</v>
      </c>
      <c r="CN10" s="93">
        <f t="shared" si="27"/>
        <v>39</v>
      </c>
      <c r="CO10" s="94">
        <f t="shared" si="28"/>
        <v>6</v>
      </c>
      <c r="CP10" s="74"/>
      <c r="CQ10" s="75"/>
    </row>
    <row r="11" spans="1:141">
      <c r="A11" s="98" t="s">
        <v>51</v>
      </c>
      <c r="B11" s="42"/>
      <c r="C11" s="43">
        <v>83</v>
      </c>
      <c r="D11" s="44">
        <f t="shared" si="0"/>
        <v>6</v>
      </c>
      <c r="E11" s="45">
        <v>405</v>
      </c>
      <c r="F11" s="44">
        <f t="shared" si="1"/>
        <v>6</v>
      </c>
      <c r="G11" s="45">
        <v>38</v>
      </c>
      <c r="H11" s="44">
        <f t="shared" si="2"/>
        <v>13</v>
      </c>
      <c r="I11" s="46">
        <v>0</v>
      </c>
      <c r="J11" s="47">
        <v>9</v>
      </c>
      <c r="K11" s="47">
        <v>18</v>
      </c>
      <c r="L11" s="47">
        <v>7</v>
      </c>
      <c r="M11" s="47">
        <v>0</v>
      </c>
      <c r="N11" s="47">
        <v>0</v>
      </c>
      <c r="O11" s="48">
        <v>1</v>
      </c>
      <c r="P11" s="47">
        <v>3</v>
      </c>
      <c r="Q11" s="47">
        <v>10</v>
      </c>
      <c r="R11" s="47">
        <v>20</v>
      </c>
      <c r="S11" s="47">
        <v>3</v>
      </c>
      <c r="T11" s="47">
        <v>0</v>
      </c>
      <c r="U11" s="47">
        <v>0</v>
      </c>
      <c r="V11" s="48">
        <v>1</v>
      </c>
      <c r="W11" s="47">
        <v>4</v>
      </c>
      <c r="X11" s="47">
        <v>11</v>
      </c>
      <c r="Y11" s="47">
        <v>19</v>
      </c>
      <c r="Z11" s="47">
        <v>7</v>
      </c>
      <c r="AA11" s="47">
        <v>0</v>
      </c>
      <c r="AB11" s="47">
        <v>0</v>
      </c>
      <c r="AC11" s="49">
        <v>1</v>
      </c>
      <c r="AD11" s="50"/>
      <c r="AE11" s="47"/>
      <c r="AF11" s="51"/>
      <c r="AG11" s="51"/>
      <c r="AH11" s="52"/>
      <c r="AI11" s="52"/>
      <c r="AJ11" s="52"/>
      <c r="AK11" s="52"/>
      <c r="AL11" s="53">
        <f t="shared" si="3"/>
        <v>51</v>
      </c>
      <c r="AM11" s="53">
        <f t="shared" si="4"/>
        <v>41.67</v>
      </c>
      <c r="AN11" s="54">
        <f t="shared" si="5"/>
        <v>54.56</v>
      </c>
      <c r="AO11" s="55">
        <f t="shared" si="6"/>
        <v>0</v>
      </c>
      <c r="AP11" s="56">
        <f t="shared" si="7"/>
        <v>49.076666666666675</v>
      </c>
      <c r="AQ11" s="57">
        <v>8</v>
      </c>
      <c r="AR11" s="58">
        <v>6</v>
      </c>
      <c r="AS11" s="58">
        <v>7</v>
      </c>
      <c r="AT11" s="58">
        <v>8</v>
      </c>
      <c r="AU11" s="59">
        <v>4</v>
      </c>
      <c r="AV11" s="59">
        <v>10</v>
      </c>
      <c r="AW11" s="59">
        <v>10</v>
      </c>
      <c r="AX11" s="59">
        <v>6</v>
      </c>
      <c r="AY11" s="58">
        <v>22</v>
      </c>
      <c r="AZ11" s="60">
        <v>1</v>
      </c>
      <c r="BA11" s="61">
        <v>7</v>
      </c>
      <c r="BB11" s="58">
        <v>2</v>
      </c>
      <c r="BC11" s="58">
        <v>8</v>
      </c>
      <c r="BD11" s="58">
        <v>7</v>
      </c>
      <c r="BE11" s="59">
        <v>2</v>
      </c>
      <c r="BF11" s="59">
        <v>10</v>
      </c>
      <c r="BG11" s="59">
        <v>10</v>
      </c>
      <c r="BH11" s="59">
        <v>4</v>
      </c>
      <c r="BI11" s="58">
        <v>14</v>
      </c>
      <c r="BJ11" s="60">
        <v>2</v>
      </c>
      <c r="BK11" s="61">
        <v>6</v>
      </c>
      <c r="BL11" s="58">
        <v>8</v>
      </c>
      <c r="BM11" s="58">
        <v>7</v>
      </c>
      <c r="BN11" s="58">
        <v>7</v>
      </c>
      <c r="BO11" s="59">
        <v>6</v>
      </c>
      <c r="BP11" s="59">
        <v>6</v>
      </c>
      <c r="BQ11" s="59">
        <v>6</v>
      </c>
      <c r="BR11" s="59">
        <v>4</v>
      </c>
      <c r="BS11" s="58">
        <v>6</v>
      </c>
      <c r="BT11" s="60">
        <v>2</v>
      </c>
      <c r="BU11" s="62">
        <f t="shared" si="8"/>
        <v>84</v>
      </c>
      <c r="BV11" s="63">
        <f t="shared" si="9"/>
        <v>77.75</v>
      </c>
      <c r="BW11" s="64">
        <f t="shared" si="10"/>
        <v>65.099999999999994</v>
      </c>
      <c r="BX11" s="63">
        <f t="shared" si="11"/>
        <v>52.599999999999994</v>
      </c>
      <c r="BY11" s="64">
        <f t="shared" si="12"/>
        <v>61.2</v>
      </c>
      <c r="BZ11" s="63">
        <f t="shared" si="13"/>
        <v>48.7</v>
      </c>
      <c r="CA11" s="65">
        <f t="shared" si="14"/>
        <v>70.100000000000009</v>
      </c>
      <c r="CB11" s="66">
        <f t="shared" si="15"/>
        <v>16.666666666666664</v>
      </c>
      <c r="CC11" s="67">
        <f t="shared" si="16"/>
        <v>114.35833333333336</v>
      </c>
      <c r="CD11" s="68">
        <f t="shared" si="17"/>
        <v>9</v>
      </c>
      <c r="CE11" s="69">
        <f t="shared" si="18"/>
        <v>166.91666666666669</v>
      </c>
      <c r="CF11" s="70">
        <f t="shared" si="19"/>
        <v>7</v>
      </c>
      <c r="CG11" s="71">
        <f t="shared" si="20"/>
        <v>281.27500000000003</v>
      </c>
      <c r="CH11" s="105">
        <f t="shared" si="21"/>
        <v>8</v>
      </c>
      <c r="CI11" s="72">
        <f t="shared" si="22"/>
        <v>16</v>
      </c>
      <c r="CJ11" s="100">
        <f t="shared" si="23"/>
        <v>8</v>
      </c>
      <c r="CK11" s="103">
        <f t="shared" si="24"/>
        <v>6</v>
      </c>
      <c r="CL11" s="73">
        <f t="shared" si="25"/>
        <v>6</v>
      </c>
      <c r="CM11" s="104">
        <f t="shared" si="26"/>
        <v>13</v>
      </c>
      <c r="CN11" s="93">
        <f t="shared" si="27"/>
        <v>49</v>
      </c>
      <c r="CO11" s="94">
        <f t="shared" si="28"/>
        <v>7</v>
      </c>
      <c r="CP11" s="74"/>
      <c r="CQ11" s="75"/>
    </row>
    <row r="12" spans="1:141">
      <c r="A12" s="98" t="s">
        <v>44</v>
      </c>
      <c r="B12" s="42"/>
      <c r="C12" s="43">
        <v>79</v>
      </c>
      <c r="D12" s="44">
        <f t="shared" si="0"/>
        <v>12</v>
      </c>
      <c r="E12" s="45">
        <v>361</v>
      </c>
      <c r="F12" s="44">
        <f t="shared" si="1"/>
        <v>15</v>
      </c>
      <c r="G12" s="45">
        <v>44</v>
      </c>
      <c r="H12" s="44">
        <f t="shared" si="2"/>
        <v>9</v>
      </c>
      <c r="I12" s="46">
        <v>2</v>
      </c>
      <c r="J12" s="47">
        <v>9</v>
      </c>
      <c r="K12" s="47">
        <v>18</v>
      </c>
      <c r="L12" s="47">
        <v>5</v>
      </c>
      <c r="M12" s="47">
        <v>0</v>
      </c>
      <c r="N12" s="47">
        <v>0</v>
      </c>
      <c r="O12" s="48">
        <v>1</v>
      </c>
      <c r="P12" s="47">
        <v>3</v>
      </c>
      <c r="Q12" s="47">
        <v>11</v>
      </c>
      <c r="R12" s="47">
        <v>18</v>
      </c>
      <c r="S12" s="47">
        <v>5</v>
      </c>
      <c r="T12" s="47">
        <v>0</v>
      </c>
      <c r="U12" s="47">
        <v>0</v>
      </c>
      <c r="V12" s="48">
        <v>1</v>
      </c>
      <c r="W12" s="47">
        <v>2</v>
      </c>
      <c r="X12" s="47">
        <v>12</v>
      </c>
      <c r="Y12" s="47">
        <v>19</v>
      </c>
      <c r="Z12" s="47">
        <v>4</v>
      </c>
      <c r="AA12" s="47">
        <v>0</v>
      </c>
      <c r="AB12" s="47">
        <v>0</v>
      </c>
      <c r="AC12" s="49">
        <v>1</v>
      </c>
      <c r="AD12" s="50"/>
      <c r="AE12" s="47"/>
      <c r="AF12" s="51"/>
      <c r="AG12" s="51"/>
      <c r="AH12" s="52"/>
      <c r="AI12" s="52"/>
      <c r="AJ12" s="52"/>
      <c r="AK12" s="52"/>
      <c r="AL12" s="53">
        <f t="shared" si="3"/>
        <v>46.78</v>
      </c>
      <c r="AM12" s="53">
        <f t="shared" si="4"/>
        <v>47.67</v>
      </c>
      <c r="AN12" s="54">
        <f t="shared" si="5"/>
        <v>43.78</v>
      </c>
      <c r="AO12" s="55">
        <f t="shared" si="6"/>
        <v>0</v>
      </c>
      <c r="AP12" s="56">
        <f t="shared" si="7"/>
        <v>46.076666666666675</v>
      </c>
      <c r="AQ12" s="57">
        <v>9</v>
      </c>
      <c r="AR12" s="58">
        <v>5</v>
      </c>
      <c r="AS12" s="58">
        <v>8</v>
      </c>
      <c r="AT12" s="58">
        <v>9</v>
      </c>
      <c r="AU12" s="59">
        <v>2</v>
      </c>
      <c r="AV12" s="59">
        <v>6</v>
      </c>
      <c r="AW12" s="59">
        <v>10</v>
      </c>
      <c r="AX12" s="59">
        <v>4</v>
      </c>
      <c r="AY12" s="58">
        <v>20</v>
      </c>
      <c r="AZ12" s="60">
        <v>1</v>
      </c>
      <c r="BA12" s="61">
        <v>8</v>
      </c>
      <c r="BB12" s="58">
        <v>8</v>
      </c>
      <c r="BC12" s="58">
        <v>7</v>
      </c>
      <c r="BD12" s="58">
        <v>9</v>
      </c>
      <c r="BE12" s="59">
        <v>2</v>
      </c>
      <c r="BF12" s="59">
        <v>6</v>
      </c>
      <c r="BG12" s="59">
        <v>8</v>
      </c>
      <c r="BH12" s="59">
        <v>4</v>
      </c>
      <c r="BI12" s="58">
        <v>27</v>
      </c>
      <c r="BJ12" s="60">
        <v>1</v>
      </c>
      <c r="BK12" s="61">
        <v>7</v>
      </c>
      <c r="BL12" s="58">
        <v>8</v>
      </c>
      <c r="BM12" s="58">
        <v>5</v>
      </c>
      <c r="BN12" s="58">
        <v>7</v>
      </c>
      <c r="BO12" s="59">
        <v>5</v>
      </c>
      <c r="BP12" s="59">
        <v>4</v>
      </c>
      <c r="BQ12" s="59">
        <v>4</v>
      </c>
      <c r="BR12" s="59">
        <v>4</v>
      </c>
      <c r="BS12" s="58">
        <v>7</v>
      </c>
      <c r="BT12" s="60">
        <v>1</v>
      </c>
      <c r="BU12" s="62">
        <f t="shared" si="8"/>
        <v>80.2</v>
      </c>
      <c r="BV12" s="63">
        <f t="shared" si="9"/>
        <v>73.95</v>
      </c>
      <c r="BW12" s="64">
        <f t="shared" si="10"/>
        <v>88</v>
      </c>
      <c r="BX12" s="63">
        <f t="shared" si="11"/>
        <v>81.75</v>
      </c>
      <c r="BY12" s="64">
        <f t="shared" si="12"/>
        <v>58.7</v>
      </c>
      <c r="BZ12" s="63">
        <f t="shared" si="13"/>
        <v>52.45</v>
      </c>
      <c r="CA12" s="65">
        <f t="shared" si="14"/>
        <v>75.633333333333326</v>
      </c>
      <c r="CB12" s="66">
        <f t="shared" si="15"/>
        <v>12.5</v>
      </c>
      <c r="CC12" s="67">
        <f t="shared" si="16"/>
        <v>108.94166666666669</v>
      </c>
      <c r="CD12" s="68">
        <f t="shared" si="17"/>
        <v>11</v>
      </c>
      <c r="CE12" s="69">
        <f t="shared" si="18"/>
        <v>182.83333333333331</v>
      </c>
      <c r="CF12" s="70">
        <f t="shared" si="19"/>
        <v>4</v>
      </c>
      <c r="CG12" s="71">
        <f t="shared" si="20"/>
        <v>291.77499999999998</v>
      </c>
      <c r="CH12" s="105">
        <f t="shared" si="21"/>
        <v>7</v>
      </c>
      <c r="CI12" s="72">
        <f t="shared" si="22"/>
        <v>15</v>
      </c>
      <c r="CJ12" s="100">
        <f t="shared" si="23"/>
        <v>6</v>
      </c>
      <c r="CK12" s="103">
        <f t="shared" si="24"/>
        <v>12</v>
      </c>
      <c r="CL12" s="73">
        <f t="shared" si="25"/>
        <v>15</v>
      </c>
      <c r="CM12" s="104">
        <f t="shared" si="26"/>
        <v>9</v>
      </c>
      <c r="CN12" s="93">
        <f t="shared" si="27"/>
        <v>58</v>
      </c>
      <c r="CO12" s="94">
        <f t="shared" si="28"/>
        <v>8</v>
      </c>
      <c r="CP12" s="74"/>
      <c r="CQ12" s="75"/>
    </row>
    <row r="13" spans="1:141">
      <c r="A13" s="99" t="s">
        <v>41</v>
      </c>
      <c r="B13" s="42"/>
      <c r="C13" s="43">
        <v>87</v>
      </c>
      <c r="D13" s="44">
        <f t="shared" si="0"/>
        <v>1</v>
      </c>
      <c r="E13" s="45">
        <v>416</v>
      </c>
      <c r="F13" s="44">
        <f t="shared" si="1"/>
        <v>2</v>
      </c>
      <c r="G13" s="45">
        <v>46</v>
      </c>
      <c r="H13" s="44">
        <f t="shared" si="2"/>
        <v>6</v>
      </c>
      <c r="I13" s="46">
        <v>1</v>
      </c>
      <c r="J13" s="47">
        <v>12</v>
      </c>
      <c r="K13" s="47">
        <v>16</v>
      </c>
      <c r="L13" s="47">
        <v>4</v>
      </c>
      <c r="M13" s="47">
        <v>0</v>
      </c>
      <c r="N13" s="47">
        <v>0</v>
      </c>
      <c r="O13" s="48">
        <v>2</v>
      </c>
      <c r="P13" s="47">
        <v>1</v>
      </c>
      <c r="Q13" s="47">
        <v>12</v>
      </c>
      <c r="R13" s="47">
        <v>17</v>
      </c>
      <c r="S13" s="47">
        <v>5</v>
      </c>
      <c r="T13" s="47">
        <v>0</v>
      </c>
      <c r="U13" s="47">
        <v>0</v>
      </c>
      <c r="V13" s="48">
        <v>2</v>
      </c>
      <c r="W13" s="47">
        <v>0</v>
      </c>
      <c r="X13" s="47">
        <v>11</v>
      </c>
      <c r="Y13" s="47">
        <v>16</v>
      </c>
      <c r="Z13" s="47">
        <v>4</v>
      </c>
      <c r="AA13" s="47">
        <v>0</v>
      </c>
      <c r="AB13" s="47">
        <v>0</v>
      </c>
      <c r="AC13" s="49">
        <v>2</v>
      </c>
      <c r="AD13" s="50"/>
      <c r="AE13" s="47"/>
      <c r="AF13" s="51"/>
      <c r="AG13" s="51"/>
      <c r="AH13" s="52"/>
      <c r="AI13" s="52"/>
      <c r="AJ13" s="52"/>
      <c r="AK13" s="52"/>
      <c r="AL13" s="53">
        <f t="shared" si="3"/>
        <v>42.89</v>
      </c>
      <c r="AM13" s="53">
        <f t="shared" si="4"/>
        <v>45.89</v>
      </c>
      <c r="AN13" s="54">
        <f t="shared" si="5"/>
        <v>42</v>
      </c>
      <c r="AO13" s="55">
        <f t="shared" si="6"/>
        <v>0</v>
      </c>
      <c r="AP13" s="56">
        <f t="shared" si="7"/>
        <v>43.593333333333334</v>
      </c>
      <c r="AQ13" s="57">
        <v>9</v>
      </c>
      <c r="AR13" s="58">
        <v>6</v>
      </c>
      <c r="AS13" s="58">
        <v>8</v>
      </c>
      <c r="AT13" s="58">
        <v>7</v>
      </c>
      <c r="AU13" s="59">
        <v>2</v>
      </c>
      <c r="AV13" s="59">
        <v>10</v>
      </c>
      <c r="AW13" s="59">
        <v>8</v>
      </c>
      <c r="AX13" s="59">
        <v>4</v>
      </c>
      <c r="AY13" s="58">
        <v>14</v>
      </c>
      <c r="AZ13" s="60">
        <v>4</v>
      </c>
      <c r="BA13" s="61">
        <v>6</v>
      </c>
      <c r="BB13" s="58">
        <v>5</v>
      </c>
      <c r="BC13" s="58">
        <v>7</v>
      </c>
      <c r="BD13" s="58">
        <v>6</v>
      </c>
      <c r="BE13" s="59">
        <v>2</v>
      </c>
      <c r="BF13" s="59">
        <v>9</v>
      </c>
      <c r="BG13" s="59">
        <v>5</v>
      </c>
      <c r="BH13" s="59">
        <v>4</v>
      </c>
      <c r="BI13" s="58">
        <v>23</v>
      </c>
      <c r="BJ13" s="60">
        <v>2</v>
      </c>
      <c r="BK13" s="61">
        <v>6</v>
      </c>
      <c r="BL13" s="58">
        <v>7</v>
      </c>
      <c r="BM13" s="58">
        <v>6</v>
      </c>
      <c r="BN13" s="58">
        <v>6</v>
      </c>
      <c r="BO13" s="59">
        <v>2</v>
      </c>
      <c r="BP13" s="59">
        <v>10</v>
      </c>
      <c r="BQ13" s="59">
        <v>4</v>
      </c>
      <c r="BR13" s="59">
        <v>2</v>
      </c>
      <c r="BS13" s="58">
        <v>5</v>
      </c>
      <c r="BT13" s="60">
        <v>5</v>
      </c>
      <c r="BU13" s="62">
        <f t="shared" si="8"/>
        <v>72.900000000000006</v>
      </c>
      <c r="BV13" s="63">
        <f t="shared" si="9"/>
        <v>47.900000000000006</v>
      </c>
      <c r="BW13" s="64">
        <f t="shared" si="10"/>
        <v>70.5</v>
      </c>
      <c r="BX13" s="63">
        <f t="shared" si="11"/>
        <v>58</v>
      </c>
      <c r="BY13" s="64">
        <f t="shared" si="12"/>
        <v>53.3</v>
      </c>
      <c r="BZ13" s="63">
        <f t="shared" si="13"/>
        <v>22.049999999999997</v>
      </c>
      <c r="CA13" s="65">
        <f t="shared" si="14"/>
        <v>65.566666666666663</v>
      </c>
      <c r="CB13" s="66">
        <f t="shared" si="15"/>
        <v>35.416666666666671</v>
      </c>
      <c r="CC13" s="67">
        <f t="shared" si="16"/>
        <v>91.275000000000006</v>
      </c>
      <c r="CD13" s="68">
        <f t="shared" si="17"/>
        <v>18</v>
      </c>
      <c r="CE13" s="69">
        <f t="shared" si="18"/>
        <v>146.20833333333331</v>
      </c>
      <c r="CF13" s="70">
        <f t="shared" si="19"/>
        <v>15</v>
      </c>
      <c r="CG13" s="71">
        <f t="shared" si="20"/>
        <v>237.48333333333332</v>
      </c>
      <c r="CH13" s="105">
        <f t="shared" si="21"/>
        <v>16</v>
      </c>
      <c r="CI13" s="72">
        <f t="shared" si="22"/>
        <v>33</v>
      </c>
      <c r="CJ13" s="100">
        <f t="shared" si="23"/>
        <v>16</v>
      </c>
      <c r="CK13" s="103">
        <f t="shared" si="24"/>
        <v>1</v>
      </c>
      <c r="CL13" s="73">
        <f t="shared" si="25"/>
        <v>2</v>
      </c>
      <c r="CM13" s="104">
        <f t="shared" si="26"/>
        <v>6</v>
      </c>
      <c r="CN13" s="93">
        <f t="shared" si="27"/>
        <v>58</v>
      </c>
      <c r="CO13" s="94">
        <f t="shared" si="28"/>
        <v>8</v>
      </c>
      <c r="CP13" s="74"/>
      <c r="CQ13" s="75"/>
    </row>
    <row r="14" spans="1:141">
      <c r="A14" s="99" t="s">
        <v>52</v>
      </c>
      <c r="B14" s="42"/>
      <c r="C14" s="43">
        <v>85</v>
      </c>
      <c r="D14" s="44">
        <f t="shared" si="0"/>
        <v>3</v>
      </c>
      <c r="E14" s="45">
        <v>374</v>
      </c>
      <c r="F14" s="44">
        <f t="shared" si="1"/>
        <v>12</v>
      </c>
      <c r="G14" s="45">
        <v>42</v>
      </c>
      <c r="H14" s="44">
        <f t="shared" si="2"/>
        <v>10</v>
      </c>
      <c r="I14" s="46">
        <v>0</v>
      </c>
      <c r="J14" s="47">
        <v>9</v>
      </c>
      <c r="K14" s="47">
        <v>14</v>
      </c>
      <c r="L14" s="47">
        <v>3</v>
      </c>
      <c r="M14" s="47">
        <v>0</v>
      </c>
      <c r="N14" s="47">
        <v>0</v>
      </c>
      <c r="O14" s="48">
        <v>2</v>
      </c>
      <c r="P14" s="47">
        <v>2</v>
      </c>
      <c r="Q14" s="47">
        <v>10</v>
      </c>
      <c r="R14" s="47">
        <v>12</v>
      </c>
      <c r="S14" s="47">
        <v>4</v>
      </c>
      <c r="T14" s="47">
        <v>0</v>
      </c>
      <c r="U14" s="47">
        <v>0</v>
      </c>
      <c r="V14" s="48">
        <v>2</v>
      </c>
      <c r="W14" s="47">
        <v>2</v>
      </c>
      <c r="X14" s="47">
        <v>9</v>
      </c>
      <c r="Y14" s="47">
        <v>13</v>
      </c>
      <c r="Z14" s="47">
        <v>4</v>
      </c>
      <c r="AA14" s="47">
        <v>0</v>
      </c>
      <c r="AB14" s="47">
        <v>0</v>
      </c>
      <c r="AC14" s="49">
        <v>2</v>
      </c>
      <c r="AD14" s="50"/>
      <c r="AE14" s="47"/>
      <c r="AF14" s="51"/>
      <c r="AG14" s="51"/>
      <c r="AH14" s="52"/>
      <c r="AI14" s="52"/>
      <c r="AJ14" s="52"/>
      <c r="AK14" s="52"/>
      <c r="AL14" s="53">
        <f t="shared" si="3"/>
        <v>39</v>
      </c>
      <c r="AM14" s="53">
        <f t="shared" si="4"/>
        <v>43.78</v>
      </c>
      <c r="AN14" s="54">
        <f t="shared" si="5"/>
        <v>43.78</v>
      </c>
      <c r="AO14" s="55">
        <f t="shared" si="6"/>
        <v>0</v>
      </c>
      <c r="AP14" s="56">
        <f t="shared" si="7"/>
        <v>42.186666666666667</v>
      </c>
      <c r="AQ14" s="57">
        <v>8</v>
      </c>
      <c r="AR14" s="58">
        <v>7</v>
      </c>
      <c r="AS14" s="58">
        <v>7</v>
      </c>
      <c r="AT14" s="58">
        <v>3</v>
      </c>
      <c r="AU14" s="59">
        <v>2</v>
      </c>
      <c r="AV14" s="59">
        <v>5</v>
      </c>
      <c r="AW14" s="59">
        <v>4</v>
      </c>
      <c r="AX14" s="59">
        <v>10</v>
      </c>
      <c r="AY14" s="58">
        <v>23</v>
      </c>
      <c r="AZ14" s="60">
        <v>2</v>
      </c>
      <c r="BA14" s="61">
        <v>9</v>
      </c>
      <c r="BB14" s="58">
        <v>4</v>
      </c>
      <c r="BC14" s="58">
        <v>6</v>
      </c>
      <c r="BD14" s="58">
        <v>7</v>
      </c>
      <c r="BE14" s="59">
        <v>2</v>
      </c>
      <c r="BF14" s="59">
        <v>3</v>
      </c>
      <c r="BG14" s="59">
        <v>4</v>
      </c>
      <c r="BH14" s="59">
        <v>8</v>
      </c>
      <c r="BI14" s="58">
        <v>10</v>
      </c>
      <c r="BJ14" s="60">
        <v>2</v>
      </c>
      <c r="BK14" s="61">
        <v>7</v>
      </c>
      <c r="BL14" s="58">
        <v>6</v>
      </c>
      <c r="BM14" s="58">
        <v>8</v>
      </c>
      <c r="BN14" s="58">
        <v>6</v>
      </c>
      <c r="BO14" s="59">
        <v>2</v>
      </c>
      <c r="BP14" s="59">
        <v>2</v>
      </c>
      <c r="BQ14" s="59">
        <v>8</v>
      </c>
      <c r="BR14" s="59">
        <v>8</v>
      </c>
      <c r="BS14" s="58">
        <v>7</v>
      </c>
      <c r="BT14" s="60">
        <v>3</v>
      </c>
      <c r="BU14" s="62">
        <f t="shared" si="8"/>
        <v>71.099999999999994</v>
      </c>
      <c r="BV14" s="63">
        <f t="shared" si="9"/>
        <v>58.599999999999994</v>
      </c>
      <c r="BW14" s="64">
        <f t="shared" si="10"/>
        <v>59.7</v>
      </c>
      <c r="BX14" s="63">
        <f t="shared" si="11"/>
        <v>47.2</v>
      </c>
      <c r="BY14" s="64">
        <f t="shared" si="12"/>
        <v>58.5</v>
      </c>
      <c r="BZ14" s="63">
        <f t="shared" si="13"/>
        <v>39.75</v>
      </c>
      <c r="CA14" s="65">
        <f t="shared" si="14"/>
        <v>63.1</v>
      </c>
      <c r="CB14" s="66">
        <f t="shared" si="15"/>
        <v>27.083333333333332</v>
      </c>
      <c r="CC14" s="67">
        <f t="shared" si="16"/>
        <v>91.924999999999997</v>
      </c>
      <c r="CD14" s="68">
        <f t="shared" si="17"/>
        <v>17</v>
      </c>
      <c r="CE14" s="69">
        <f t="shared" si="18"/>
        <v>144.20833333333334</v>
      </c>
      <c r="CF14" s="70">
        <f t="shared" si="19"/>
        <v>16</v>
      </c>
      <c r="CG14" s="71">
        <f t="shared" si="20"/>
        <v>236.13333333333333</v>
      </c>
      <c r="CH14" s="105">
        <f t="shared" si="21"/>
        <v>17</v>
      </c>
      <c r="CI14" s="72">
        <f t="shared" si="22"/>
        <v>33</v>
      </c>
      <c r="CJ14" s="100">
        <f t="shared" si="23"/>
        <v>16</v>
      </c>
      <c r="CK14" s="103">
        <f t="shared" si="24"/>
        <v>3</v>
      </c>
      <c r="CL14" s="73">
        <f t="shared" si="25"/>
        <v>12</v>
      </c>
      <c r="CM14" s="104">
        <f t="shared" si="26"/>
        <v>10</v>
      </c>
      <c r="CN14" s="93">
        <f t="shared" si="27"/>
        <v>75</v>
      </c>
      <c r="CO14" s="94">
        <f t="shared" si="28"/>
        <v>10</v>
      </c>
      <c r="CP14" s="74"/>
      <c r="CQ14" s="75"/>
    </row>
    <row r="15" spans="1:141">
      <c r="A15" s="99" t="s">
        <v>64</v>
      </c>
      <c r="B15" s="42"/>
      <c r="C15" s="43">
        <v>61</v>
      </c>
      <c r="D15" s="44">
        <f t="shared" si="0"/>
        <v>24</v>
      </c>
      <c r="E15" s="45">
        <v>349</v>
      </c>
      <c r="F15" s="44">
        <f t="shared" si="1"/>
        <v>18</v>
      </c>
      <c r="G15" s="45">
        <v>48</v>
      </c>
      <c r="H15" s="44">
        <f t="shared" si="2"/>
        <v>3</v>
      </c>
      <c r="I15" s="46">
        <v>3</v>
      </c>
      <c r="J15" s="47">
        <v>15</v>
      </c>
      <c r="K15" s="47">
        <v>13</v>
      </c>
      <c r="L15" s="47">
        <v>3</v>
      </c>
      <c r="M15" s="47">
        <v>0</v>
      </c>
      <c r="N15" s="47">
        <v>0</v>
      </c>
      <c r="O15" s="48">
        <v>0</v>
      </c>
      <c r="P15" s="47">
        <v>3</v>
      </c>
      <c r="Q15" s="47">
        <v>15</v>
      </c>
      <c r="R15" s="47">
        <v>13</v>
      </c>
      <c r="S15" s="47">
        <v>3</v>
      </c>
      <c r="T15" s="47">
        <v>0</v>
      </c>
      <c r="U15" s="47">
        <v>0</v>
      </c>
      <c r="V15" s="48">
        <v>0</v>
      </c>
      <c r="W15" s="47">
        <v>0</v>
      </c>
      <c r="X15" s="47">
        <v>13</v>
      </c>
      <c r="Y15" s="47">
        <v>13</v>
      </c>
      <c r="Z15" s="47">
        <v>4</v>
      </c>
      <c r="AA15" s="47">
        <v>0</v>
      </c>
      <c r="AB15" s="47">
        <v>0</v>
      </c>
      <c r="AC15" s="49">
        <v>0</v>
      </c>
      <c r="AD15" s="50"/>
      <c r="AE15" s="47"/>
      <c r="AF15" s="51"/>
      <c r="AG15" s="51"/>
      <c r="AH15" s="52"/>
      <c r="AI15" s="52"/>
      <c r="AJ15" s="52"/>
      <c r="AK15" s="52"/>
      <c r="AL15" s="53">
        <f t="shared" si="3"/>
        <v>41.67</v>
      </c>
      <c r="AM15" s="53">
        <f t="shared" si="4"/>
        <v>41.67</v>
      </c>
      <c r="AN15" s="54">
        <f t="shared" si="5"/>
        <v>42</v>
      </c>
      <c r="AO15" s="55">
        <f t="shared" si="6"/>
        <v>0</v>
      </c>
      <c r="AP15" s="56">
        <f t="shared" si="7"/>
        <v>41.78</v>
      </c>
      <c r="AQ15" s="57">
        <v>6</v>
      </c>
      <c r="AR15" s="58">
        <v>5</v>
      </c>
      <c r="AS15" s="58">
        <v>5</v>
      </c>
      <c r="AT15" s="58">
        <v>6</v>
      </c>
      <c r="AU15" s="59">
        <v>6</v>
      </c>
      <c r="AV15" s="59">
        <v>6</v>
      </c>
      <c r="AW15" s="59">
        <v>8</v>
      </c>
      <c r="AX15" s="59">
        <v>10</v>
      </c>
      <c r="AY15" s="58">
        <v>17</v>
      </c>
      <c r="AZ15" s="60">
        <v>1</v>
      </c>
      <c r="BA15" s="61">
        <v>8</v>
      </c>
      <c r="BB15" s="58">
        <v>4</v>
      </c>
      <c r="BC15" s="58">
        <v>8</v>
      </c>
      <c r="BD15" s="58">
        <v>8</v>
      </c>
      <c r="BE15" s="59">
        <v>5</v>
      </c>
      <c r="BF15" s="59">
        <v>6</v>
      </c>
      <c r="BG15" s="59">
        <v>4</v>
      </c>
      <c r="BH15" s="59">
        <v>8</v>
      </c>
      <c r="BI15" s="58">
        <v>24</v>
      </c>
      <c r="BJ15" s="60">
        <v>1</v>
      </c>
      <c r="BK15" s="61">
        <v>4</v>
      </c>
      <c r="BL15" s="58">
        <v>4</v>
      </c>
      <c r="BM15" s="58">
        <v>6</v>
      </c>
      <c r="BN15" s="58">
        <v>8</v>
      </c>
      <c r="BO15" s="59">
        <v>4</v>
      </c>
      <c r="BP15" s="59">
        <v>6</v>
      </c>
      <c r="BQ15" s="59">
        <v>6</v>
      </c>
      <c r="BR15" s="59">
        <v>4</v>
      </c>
      <c r="BS15" s="58">
        <v>7</v>
      </c>
      <c r="BT15" s="60">
        <v>1</v>
      </c>
      <c r="BU15" s="62">
        <f t="shared" si="8"/>
        <v>68.5</v>
      </c>
      <c r="BV15" s="63">
        <f t="shared" si="9"/>
        <v>62.25</v>
      </c>
      <c r="BW15" s="64">
        <f t="shared" si="10"/>
        <v>79.8</v>
      </c>
      <c r="BX15" s="63">
        <f t="shared" si="11"/>
        <v>73.55</v>
      </c>
      <c r="BY15" s="64">
        <f t="shared" si="12"/>
        <v>53</v>
      </c>
      <c r="BZ15" s="63">
        <f t="shared" si="13"/>
        <v>46.75</v>
      </c>
      <c r="CA15" s="65">
        <f t="shared" si="14"/>
        <v>67.100000000000009</v>
      </c>
      <c r="CB15" s="66">
        <f t="shared" si="15"/>
        <v>6.25</v>
      </c>
      <c r="CC15" s="67">
        <f t="shared" si="16"/>
        <v>101.325</v>
      </c>
      <c r="CD15" s="68">
        <f t="shared" si="17"/>
        <v>13</v>
      </c>
      <c r="CE15" s="69">
        <f t="shared" si="18"/>
        <v>164.62500000000003</v>
      </c>
      <c r="CF15" s="70">
        <f t="shared" si="19"/>
        <v>8</v>
      </c>
      <c r="CG15" s="71">
        <f t="shared" si="20"/>
        <v>265.95000000000005</v>
      </c>
      <c r="CH15" s="105">
        <f t="shared" si="21"/>
        <v>10</v>
      </c>
      <c r="CI15" s="72">
        <f t="shared" si="22"/>
        <v>21</v>
      </c>
      <c r="CJ15" s="100">
        <f t="shared" si="23"/>
        <v>10</v>
      </c>
      <c r="CK15" s="103">
        <f t="shared" si="24"/>
        <v>24</v>
      </c>
      <c r="CL15" s="73">
        <f t="shared" si="25"/>
        <v>18</v>
      </c>
      <c r="CM15" s="104">
        <f t="shared" si="26"/>
        <v>3</v>
      </c>
      <c r="CN15" s="93">
        <f t="shared" si="27"/>
        <v>76</v>
      </c>
      <c r="CO15" s="94">
        <f t="shared" si="28"/>
        <v>11</v>
      </c>
      <c r="CP15" s="74"/>
      <c r="CQ15" s="75"/>
    </row>
    <row r="16" spans="1:141">
      <c r="A16" s="98" t="s">
        <v>45</v>
      </c>
      <c r="B16" s="42"/>
      <c r="C16" s="43">
        <v>81</v>
      </c>
      <c r="D16" s="44">
        <f t="shared" si="0"/>
        <v>7</v>
      </c>
      <c r="E16" s="45">
        <v>378</v>
      </c>
      <c r="F16" s="44">
        <f t="shared" si="1"/>
        <v>10</v>
      </c>
      <c r="G16" s="45">
        <v>41</v>
      </c>
      <c r="H16" s="44">
        <f t="shared" si="2"/>
        <v>11</v>
      </c>
      <c r="I16" s="46">
        <v>2</v>
      </c>
      <c r="J16" s="47">
        <v>5</v>
      </c>
      <c r="K16" s="47">
        <v>10</v>
      </c>
      <c r="L16" s="47">
        <v>8</v>
      </c>
      <c r="M16" s="47">
        <v>3</v>
      </c>
      <c r="N16" s="47">
        <v>0</v>
      </c>
      <c r="O16" s="48">
        <v>6</v>
      </c>
      <c r="P16" s="47">
        <v>2</v>
      </c>
      <c r="Q16" s="47">
        <v>4</v>
      </c>
      <c r="R16" s="47">
        <v>11</v>
      </c>
      <c r="S16" s="47">
        <v>7</v>
      </c>
      <c r="T16" s="47">
        <v>2</v>
      </c>
      <c r="U16" s="47">
        <v>0</v>
      </c>
      <c r="V16" s="48">
        <v>6</v>
      </c>
      <c r="W16" s="47">
        <v>2</v>
      </c>
      <c r="X16" s="47">
        <v>4</v>
      </c>
      <c r="Y16" s="47">
        <v>10</v>
      </c>
      <c r="Z16" s="47">
        <v>10</v>
      </c>
      <c r="AA16" s="47">
        <v>3</v>
      </c>
      <c r="AB16" s="47">
        <v>0</v>
      </c>
      <c r="AC16" s="49">
        <v>6</v>
      </c>
      <c r="AD16" s="50"/>
      <c r="AE16" s="47"/>
      <c r="AF16" s="51"/>
      <c r="AG16" s="51"/>
      <c r="AH16" s="52"/>
      <c r="AI16" s="52"/>
      <c r="AJ16" s="52"/>
      <c r="AK16" s="52"/>
      <c r="AL16" s="53">
        <f t="shared" si="3"/>
        <v>65.930000000000007</v>
      </c>
      <c r="AM16" s="53">
        <f t="shared" si="4"/>
        <v>57.1</v>
      </c>
      <c r="AN16" s="54">
        <f t="shared" si="5"/>
        <v>70.599999999999994</v>
      </c>
      <c r="AO16" s="55">
        <f t="shared" si="6"/>
        <v>0</v>
      </c>
      <c r="AP16" s="56">
        <f t="shared" si="7"/>
        <v>64.543333333333337</v>
      </c>
      <c r="AQ16" s="57">
        <v>5</v>
      </c>
      <c r="AR16" s="58">
        <v>4</v>
      </c>
      <c r="AS16" s="58">
        <v>9</v>
      </c>
      <c r="AT16" s="58">
        <v>8</v>
      </c>
      <c r="AU16" s="59">
        <v>4</v>
      </c>
      <c r="AV16" s="59">
        <v>0</v>
      </c>
      <c r="AW16" s="59">
        <v>2</v>
      </c>
      <c r="AX16" s="59">
        <v>4</v>
      </c>
      <c r="AY16" s="58">
        <v>23</v>
      </c>
      <c r="AZ16" s="60">
        <v>5</v>
      </c>
      <c r="BA16" s="61">
        <v>7</v>
      </c>
      <c r="BB16" s="58">
        <v>5</v>
      </c>
      <c r="BC16" s="58">
        <v>6</v>
      </c>
      <c r="BD16" s="58">
        <v>5</v>
      </c>
      <c r="BE16" s="59">
        <v>4</v>
      </c>
      <c r="BF16" s="59">
        <v>0</v>
      </c>
      <c r="BG16" s="59">
        <v>2</v>
      </c>
      <c r="BH16" s="59">
        <v>4</v>
      </c>
      <c r="BI16" s="58">
        <v>9</v>
      </c>
      <c r="BJ16" s="60">
        <v>6</v>
      </c>
      <c r="BK16" s="61">
        <v>5</v>
      </c>
      <c r="BL16" s="58">
        <v>6</v>
      </c>
      <c r="BM16" s="58">
        <v>8</v>
      </c>
      <c r="BN16" s="58">
        <v>7</v>
      </c>
      <c r="BO16" s="59">
        <v>4</v>
      </c>
      <c r="BP16" s="59">
        <v>0</v>
      </c>
      <c r="BQ16" s="59">
        <v>4</v>
      </c>
      <c r="BR16" s="59">
        <v>2</v>
      </c>
      <c r="BS16" s="58">
        <v>5</v>
      </c>
      <c r="BT16" s="60">
        <v>6</v>
      </c>
      <c r="BU16" s="62">
        <f t="shared" si="8"/>
        <v>67.5</v>
      </c>
      <c r="BV16" s="63">
        <f t="shared" si="9"/>
        <v>36.25</v>
      </c>
      <c r="BW16" s="64">
        <f t="shared" si="10"/>
        <v>49</v>
      </c>
      <c r="BX16" s="63">
        <f t="shared" si="11"/>
        <v>11.5</v>
      </c>
      <c r="BY16" s="64">
        <f t="shared" si="12"/>
        <v>49.5</v>
      </c>
      <c r="BZ16" s="63">
        <f t="shared" si="13"/>
        <v>12</v>
      </c>
      <c r="CA16" s="65">
        <f t="shared" si="14"/>
        <v>55.333333333333336</v>
      </c>
      <c r="CB16" s="66">
        <f t="shared" si="15"/>
        <v>72.916666666666657</v>
      </c>
      <c r="CC16" s="67">
        <f t="shared" si="16"/>
        <v>124.90000000000002</v>
      </c>
      <c r="CD16" s="68">
        <f t="shared" si="17"/>
        <v>7</v>
      </c>
      <c r="CE16" s="69">
        <f t="shared" si="18"/>
        <v>101.87500000000001</v>
      </c>
      <c r="CF16" s="70">
        <f t="shared" si="19"/>
        <v>24</v>
      </c>
      <c r="CG16" s="71">
        <f t="shared" si="20"/>
        <v>226.77500000000003</v>
      </c>
      <c r="CH16" s="105">
        <f t="shared" si="21"/>
        <v>19</v>
      </c>
      <c r="CI16" s="72">
        <f t="shared" si="22"/>
        <v>31</v>
      </c>
      <c r="CJ16" s="100">
        <f t="shared" si="23"/>
        <v>14</v>
      </c>
      <c r="CK16" s="103">
        <f t="shared" si="24"/>
        <v>7</v>
      </c>
      <c r="CL16" s="73">
        <f t="shared" si="25"/>
        <v>10</v>
      </c>
      <c r="CM16" s="104">
        <f t="shared" si="26"/>
        <v>11</v>
      </c>
      <c r="CN16" s="93">
        <f t="shared" si="27"/>
        <v>78</v>
      </c>
      <c r="CO16" s="94">
        <f t="shared" si="28"/>
        <v>12</v>
      </c>
      <c r="CP16" s="74"/>
      <c r="CQ16" s="75"/>
    </row>
    <row r="17" spans="1:95">
      <c r="A17" s="99" t="s">
        <v>56</v>
      </c>
      <c r="B17" s="42"/>
      <c r="C17" s="43">
        <v>75</v>
      </c>
      <c r="D17" s="44">
        <f t="shared" si="0"/>
        <v>14</v>
      </c>
      <c r="E17" s="45">
        <v>359</v>
      </c>
      <c r="F17" s="44">
        <f t="shared" si="1"/>
        <v>17</v>
      </c>
      <c r="G17" s="45">
        <v>39</v>
      </c>
      <c r="H17" s="44">
        <f t="shared" si="2"/>
        <v>12</v>
      </c>
      <c r="I17" s="46">
        <v>2</v>
      </c>
      <c r="J17" s="47">
        <v>14</v>
      </c>
      <c r="K17" s="47">
        <v>11</v>
      </c>
      <c r="L17" s="47">
        <v>4</v>
      </c>
      <c r="M17" s="47">
        <v>0</v>
      </c>
      <c r="N17" s="47">
        <v>0</v>
      </c>
      <c r="O17" s="48">
        <v>1</v>
      </c>
      <c r="P17" s="47">
        <v>2</v>
      </c>
      <c r="Q17" s="47">
        <v>13</v>
      </c>
      <c r="R17" s="47">
        <v>12</v>
      </c>
      <c r="S17" s="47">
        <v>4</v>
      </c>
      <c r="T17" s="47">
        <v>0</v>
      </c>
      <c r="U17" s="47">
        <v>0</v>
      </c>
      <c r="V17" s="48">
        <v>1</v>
      </c>
      <c r="W17" s="47">
        <v>0</v>
      </c>
      <c r="X17" s="47">
        <v>17</v>
      </c>
      <c r="Y17" s="47">
        <v>13</v>
      </c>
      <c r="Z17" s="47">
        <v>2</v>
      </c>
      <c r="AA17" s="47">
        <v>0</v>
      </c>
      <c r="AB17" s="47">
        <v>0</v>
      </c>
      <c r="AC17" s="49">
        <v>1</v>
      </c>
      <c r="AD17" s="50"/>
      <c r="AE17" s="47"/>
      <c r="AF17" s="51"/>
      <c r="AG17" s="51"/>
      <c r="AH17" s="52"/>
      <c r="AI17" s="52"/>
      <c r="AJ17" s="52"/>
      <c r="AK17" s="52"/>
      <c r="AL17" s="53">
        <f t="shared" si="3"/>
        <v>43.78</v>
      </c>
      <c r="AM17" s="53">
        <f t="shared" si="4"/>
        <v>43.78</v>
      </c>
      <c r="AN17" s="54">
        <f t="shared" si="5"/>
        <v>36</v>
      </c>
      <c r="AO17" s="55">
        <f t="shared" si="6"/>
        <v>0</v>
      </c>
      <c r="AP17" s="56">
        <f t="shared" si="7"/>
        <v>41.186666666666667</v>
      </c>
      <c r="AQ17" s="57">
        <v>7</v>
      </c>
      <c r="AR17" s="58">
        <v>6</v>
      </c>
      <c r="AS17" s="58">
        <v>8</v>
      </c>
      <c r="AT17" s="58">
        <v>6</v>
      </c>
      <c r="AU17" s="59">
        <v>8</v>
      </c>
      <c r="AV17" s="59">
        <v>3</v>
      </c>
      <c r="AW17" s="59">
        <v>2</v>
      </c>
      <c r="AX17" s="59">
        <v>6</v>
      </c>
      <c r="AY17" s="58">
        <v>23</v>
      </c>
      <c r="AZ17" s="60">
        <v>1</v>
      </c>
      <c r="BA17" s="61">
        <v>9</v>
      </c>
      <c r="BB17" s="58">
        <v>4</v>
      </c>
      <c r="BC17" s="58">
        <v>7</v>
      </c>
      <c r="BD17" s="58">
        <v>8</v>
      </c>
      <c r="BE17" s="59">
        <v>5</v>
      </c>
      <c r="BF17" s="59">
        <v>3</v>
      </c>
      <c r="BG17" s="59">
        <v>2</v>
      </c>
      <c r="BH17" s="59">
        <v>3</v>
      </c>
      <c r="BI17" s="58">
        <v>15</v>
      </c>
      <c r="BJ17" s="60">
        <v>2</v>
      </c>
      <c r="BK17" s="61">
        <v>8</v>
      </c>
      <c r="BL17" s="58">
        <v>8</v>
      </c>
      <c r="BM17" s="58">
        <v>7</v>
      </c>
      <c r="BN17" s="58">
        <v>7</v>
      </c>
      <c r="BO17" s="59">
        <v>8</v>
      </c>
      <c r="BP17" s="59">
        <v>8</v>
      </c>
      <c r="BQ17" s="59">
        <v>4</v>
      </c>
      <c r="BR17" s="59">
        <v>6</v>
      </c>
      <c r="BS17" s="58">
        <v>7</v>
      </c>
      <c r="BT17" s="60">
        <v>2</v>
      </c>
      <c r="BU17" s="62">
        <f t="shared" si="8"/>
        <v>73.900000000000006</v>
      </c>
      <c r="BV17" s="63">
        <f t="shared" si="9"/>
        <v>67.650000000000006</v>
      </c>
      <c r="BW17" s="64">
        <f t="shared" si="10"/>
        <v>65.3</v>
      </c>
      <c r="BX17" s="63">
        <f t="shared" si="11"/>
        <v>52.8</v>
      </c>
      <c r="BY17" s="64">
        <f t="shared" si="12"/>
        <v>67.599999999999994</v>
      </c>
      <c r="BZ17" s="63">
        <f t="shared" si="13"/>
        <v>55.099999999999994</v>
      </c>
      <c r="CA17" s="65">
        <f t="shared" si="14"/>
        <v>68.933333333333323</v>
      </c>
      <c r="CB17" s="66">
        <f t="shared" si="15"/>
        <v>16.666666666666664</v>
      </c>
      <c r="CC17" s="67">
        <f t="shared" si="16"/>
        <v>94.63333333333334</v>
      </c>
      <c r="CD17" s="68">
        <f t="shared" si="17"/>
        <v>15</v>
      </c>
      <c r="CE17" s="69">
        <f t="shared" si="18"/>
        <v>163.99999999999997</v>
      </c>
      <c r="CF17" s="70">
        <f t="shared" si="19"/>
        <v>10</v>
      </c>
      <c r="CG17" s="71">
        <f t="shared" si="20"/>
        <v>258.63333333333333</v>
      </c>
      <c r="CH17" s="105">
        <f t="shared" si="21"/>
        <v>12</v>
      </c>
      <c r="CI17" s="72">
        <f t="shared" si="22"/>
        <v>25</v>
      </c>
      <c r="CJ17" s="100">
        <f t="shared" si="23"/>
        <v>11</v>
      </c>
      <c r="CK17" s="103">
        <f t="shared" si="24"/>
        <v>14</v>
      </c>
      <c r="CL17" s="73">
        <f t="shared" si="25"/>
        <v>17</v>
      </c>
      <c r="CM17" s="104">
        <f t="shared" si="26"/>
        <v>12</v>
      </c>
      <c r="CN17" s="93">
        <f t="shared" si="27"/>
        <v>80</v>
      </c>
      <c r="CO17" s="94">
        <f t="shared" si="28"/>
        <v>13</v>
      </c>
      <c r="CP17" s="74"/>
      <c r="CQ17" s="75"/>
    </row>
    <row r="18" spans="1:95">
      <c r="A18" s="99" t="s">
        <v>61</v>
      </c>
      <c r="B18" s="42"/>
      <c r="C18" s="43">
        <v>80</v>
      </c>
      <c r="D18" s="44">
        <f t="shared" si="0"/>
        <v>10</v>
      </c>
      <c r="E18" s="45">
        <v>374</v>
      </c>
      <c r="F18" s="44">
        <f t="shared" si="1"/>
        <v>12</v>
      </c>
      <c r="G18" s="45">
        <v>30</v>
      </c>
      <c r="H18" s="44">
        <f t="shared" si="2"/>
        <v>19</v>
      </c>
      <c r="I18" s="46">
        <v>2</v>
      </c>
      <c r="J18" s="47">
        <v>15</v>
      </c>
      <c r="K18" s="47">
        <v>12</v>
      </c>
      <c r="L18" s="47">
        <v>4</v>
      </c>
      <c r="M18" s="47">
        <v>0</v>
      </c>
      <c r="N18" s="47">
        <v>0</v>
      </c>
      <c r="O18" s="48">
        <v>1</v>
      </c>
      <c r="P18" s="47">
        <v>2</v>
      </c>
      <c r="Q18" s="47">
        <v>13</v>
      </c>
      <c r="R18" s="47">
        <v>12</v>
      </c>
      <c r="S18" s="47">
        <v>4</v>
      </c>
      <c r="T18" s="47">
        <v>0</v>
      </c>
      <c r="U18" s="47">
        <v>0</v>
      </c>
      <c r="V18" s="48">
        <v>1</v>
      </c>
      <c r="W18" s="47">
        <v>0</v>
      </c>
      <c r="X18" s="47">
        <v>12</v>
      </c>
      <c r="Y18" s="47">
        <v>12</v>
      </c>
      <c r="Z18" s="47">
        <v>5</v>
      </c>
      <c r="AA18" s="47">
        <v>0</v>
      </c>
      <c r="AB18" s="47">
        <v>0</v>
      </c>
      <c r="AC18" s="49">
        <v>1</v>
      </c>
      <c r="AD18" s="50"/>
      <c r="AE18" s="47"/>
      <c r="AF18" s="51"/>
      <c r="AG18" s="51"/>
      <c r="AH18" s="52"/>
      <c r="AI18" s="52"/>
      <c r="AJ18" s="52"/>
      <c r="AK18" s="52"/>
      <c r="AL18" s="53">
        <f t="shared" si="3"/>
        <v>43.78</v>
      </c>
      <c r="AM18" s="53">
        <f t="shared" si="4"/>
        <v>43.78</v>
      </c>
      <c r="AN18" s="54">
        <f t="shared" si="5"/>
        <v>45</v>
      </c>
      <c r="AO18" s="55">
        <f t="shared" si="6"/>
        <v>0</v>
      </c>
      <c r="AP18" s="56">
        <f t="shared" si="7"/>
        <v>44.186666666666667</v>
      </c>
      <c r="AQ18" s="57">
        <v>8</v>
      </c>
      <c r="AR18" s="58">
        <v>4</v>
      </c>
      <c r="AS18" s="58">
        <v>7</v>
      </c>
      <c r="AT18" s="58">
        <v>7</v>
      </c>
      <c r="AU18" s="59">
        <v>2</v>
      </c>
      <c r="AV18" s="59">
        <v>2</v>
      </c>
      <c r="AW18" s="59">
        <v>4</v>
      </c>
      <c r="AX18" s="59">
        <v>8</v>
      </c>
      <c r="AY18" s="58">
        <v>12</v>
      </c>
      <c r="AZ18" s="60">
        <v>2</v>
      </c>
      <c r="BA18" s="61">
        <v>8</v>
      </c>
      <c r="BB18" s="58">
        <v>7</v>
      </c>
      <c r="BC18" s="58">
        <v>7</v>
      </c>
      <c r="BD18" s="58">
        <v>7</v>
      </c>
      <c r="BE18" s="59">
        <v>2</v>
      </c>
      <c r="BF18" s="59">
        <v>2</v>
      </c>
      <c r="BG18" s="59">
        <v>7</v>
      </c>
      <c r="BH18" s="59">
        <v>9</v>
      </c>
      <c r="BI18" s="58">
        <v>20</v>
      </c>
      <c r="BJ18" s="60">
        <v>1</v>
      </c>
      <c r="BK18" s="61">
        <v>8</v>
      </c>
      <c r="BL18" s="58">
        <v>8</v>
      </c>
      <c r="BM18" s="58">
        <v>5</v>
      </c>
      <c r="BN18" s="58">
        <v>7</v>
      </c>
      <c r="BO18" s="59">
        <v>4</v>
      </c>
      <c r="BP18" s="59">
        <v>2</v>
      </c>
      <c r="BQ18" s="59">
        <v>8</v>
      </c>
      <c r="BR18" s="59">
        <v>8</v>
      </c>
      <c r="BS18" s="58">
        <v>6</v>
      </c>
      <c r="BT18" s="60">
        <v>4</v>
      </c>
      <c r="BU18" s="62">
        <f t="shared" si="8"/>
        <v>60.6</v>
      </c>
      <c r="BV18" s="63">
        <f t="shared" si="9"/>
        <v>48.1</v>
      </c>
      <c r="BW18" s="64">
        <f t="shared" si="10"/>
        <v>75.5</v>
      </c>
      <c r="BX18" s="63">
        <f t="shared" si="11"/>
        <v>69.25</v>
      </c>
      <c r="BY18" s="64">
        <f t="shared" si="12"/>
        <v>62.2</v>
      </c>
      <c r="BZ18" s="63">
        <f t="shared" si="13"/>
        <v>37.200000000000003</v>
      </c>
      <c r="CA18" s="65">
        <f t="shared" si="14"/>
        <v>66.100000000000009</v>
      </c>
      <c r="CB18" s="66">
        <f t="shared" si="15"/>
        <v>20.833333333333336</v>
      </c>
      <c r="CC18" s="67">
        <f t="shared" si="16"/>
        <v>100.05</v>
      </c>
      <c r="CD18" s="68">
        <f t="shared" si="17"/>
        <v>14</v>
      </c>
      <c r="CE18" s="69">
        <f t="shared" si="18"/>
        <v>154.83333333333337</v>
      </c>
      <c r="CF18" s="70">
        <f t="shared" si="19"/>
        <v>12</v>
      </c>
      <c r="CG18" s="71">
        <f t="shared" si="20"/>
        <v>254.88333333333338</v>
      </c>
      <c r="CH18" s="105">
        <f t="shared" si="21"/>
        <v>13</v>
      </c>
      <c r="CI18" s="72">
        <f t="shared" si="22"/>
        <v>26</v>
      </c>
      <c r="CJ18" s="100">
        <f t="shared" si="23"/>
        <v>12</v>
      </c>
      <c r="CK18" s="103">
        <f t="shared" si="24"/>
        <v>10</v>
      </c>
      <c r="CL18" s="73">
        <f t="shared" si="25"/>
        <v>12</v>
      </c>
      <c r="CM18" s="104">
        <f t="shared" si="26"/>
        <v>19</v>
      </c>
      <c r="CN18" s="93">
        <f t="shared" si="27"/>
        <v>80</v>
      </c>
      <c r="CO18" s="94">
        <f t="shared" si="28"/>
        <v>13</v>
      </c>
      <c r="CP18" s="74"/>
      <c r="CQ18" s="75"/>
    </row>
    <row r="19" spans="1:95">
      <c r="A19" s="99" t="s">
        <v>59</v>
      </c>
      <c r="B19" s="42"/>
      <c r="C19" s="43">
        <v>63</v>
      </c>
      <c r="D19" s="44">
        <f t="shared" si="0"/>
        <v>22</v>
      </c>
      <c r="E19" s="45">
        <v>342</v>
      </c>
      <c r="F19" s="44">
        <f t="shared" si="1"/>
        <v>21</v>
      </c>
      <c r="G19" s="45">
        <v>30</v>
      </c>
      <c r="H19" s="44">
        <f t="shared" si="2"/>
        <v>19</v>
      </c>
      <c r="I19" s="46">
        <v>0</v>
      </c>
      <c r="J19" s="47">
        <v>3</v>
      </c>
      <c r="K19" s="47">
        <v>11</v>
      </c>
      <c r="L19" s="47">
        <v>10</v>
      </c>
      <c r="M19" s="47">
        <v>0</v>
      </c>
      <c r="N19" s="47">
        <v>0</v>
      </c>
      <c r="O19" s="48">
        <v>1</v>
      </c>
      <c r="P19" s="47">
        <v>3</v>
      </c>
      <c r="Q19" s="47">
        <v>16</v>
      </c>
      <c r="R19" s="47">
        <v>11</v>
      </c>
      <c r="S19" s="47">
        <v>10</v>
      </c>
      <c r="T19" s="47">
        <v>0</v>
      </c>
      <c r="U19" s="47">
        <v>0</v>
      </c>
      <c r="V19" s="48">
        <v>1</v>
      </c>
      <c r="W19" s="47">
        <v>0</v>
      </c>
      <c r="X19" s="47">
        <v>15</v>
      </c>
      <c r="Y19" s="47">
        <v>14</v>
      </c>
      <c r="Z19" s="47">
        <v>9</v>
      </c>
      <c r="AA19" s="47">
        <v>0</v>
      </c>
      <c r="AB19" s="47">
        <v>0</v>
      </c>
      <c r="AC19" s="49">
        <v>1</v>
      </c>
      <c r="AD19" s="50"/>
      <c r="AE19" s="47"/>
      <c r="AF19" s="51"/>
      <c r="AG19" s="51"/>
      <c r="AH19" s="52"/>
      <c r="AI19" s="52"/>
      <c r="AJ19" s="52"/>
      <c r="AK19" s="52"/>
      <c r="AL19" s="53">
        <f t="shared" si="3"/>
        <v>53.99</v>
      </c>
      <c r="AM19" s="53">
        <f t="shared" si="4"/>
        <v>62.67</v>
      </c>
      <c r="AN19" s="54">
        <f t="shared" si="5"/>
        <v>57</v>
      </c>
      <c r="AO19" s="55">
        <f t="shared" si="6"/>
        <v>0</v>
      </c>
      <c r="AP19" s="56">
        <f t="shared" si="7"/>
        <v>57.886666666666663</v>
      </c>
      <c r="AQ19" s="57">
        <v>9</v>
      </c>
      <c r="AR19" s="58">
        <v>4</v>
      </c>
      <c r="AS19" s="58">
        <v>9</v>
      </c>
      <c r="AT19" s="58">
        <v>8</v>
      </c>
      <c r="AU19" s="59">
        <v>7</v>
      </c>
      <c r="AV19" s="59">
        <v>8</v>
      </c>
      <c r="AW19" s="59">
        <v>4</v>
      </c>
      <c r="AX19" s="59">
        <v>4</v>
      </c>
      <c r="AY19" s="58">
        <v>20</v>
      </c>
      <c r="AZ19" s="60">
        <v>1</v>
      </c>
      <c r="BA19" s="61">
        <v>6</v>
      </c>
      <c r="BB19" s="58">
        <v>5</v>
      </c>
      <c r="BC19" s="58">
        <v>7</v>
      </c>
      <c r="BD19" s="58">
        <v>5</v>
      </c>
      <c r="BE19" s="59">
        <v>4</v>
      </c>
      <c r="BF19" s="59">
        <v>8</v>
      </c>
      <c r="BG19" s="59">
        <v>4</v>
      </c>
      <c r="BH19" s="59">
        <v>10</v>
      </c>
      <c r="BI19" s="58">
        <v>19</v>
      </c>
      <c r="BJ19" s="60">
        <v>1</v>
      </c>
      <c r="BK19" s="61">
        <v>7</v>
      </c>
      <c r="BL19" s="58">
        <v>5</v>
      </c>
      <c r="BM19" s="58">
        <v>6</v>
      </c>
      <c r="BN19" s="58">
        <v>5</v>
      </c>
      <c r="BO19" s="59">
        <v>6</v>
      </c>
      <c r="BP19" s="59">
        <v>8</v>
      </c>
      <c r="BQ19" s="59">
        <v>0</v>
      </c>
      <c r="BR19" s="59">
        <v>10</v>
      </c>
      <c r="BS19" s="58">
        <v>6</v>
      </c>
      <c r="BT19" s="60">
        <v>1</v>
      </c>
      <c r="BU19" s="62">
        <f t="shared" si="8"/>
        <v>78.3</v>
      </c>
      <c r="BV19" s="63">
        <f t="shared" si="9"/>
        <v>72.05</v>
      </c>
      <c r="BW19" s="64">
        <f t="shared" si="10"/>
        <v>68.099999999999994</v>
      </c>
      <c r="BX19" s="63">
        <f t="shared" si="11"/>
        <v>61.849999999999994</v>
      </c>
      <c r="BY19" s="64">
        <f t="shared" si="12"/>
        <v>54.4</v>
      </c>
      <c r="BZ19" s="63">
        <f t="shared" si="13"/>
        <v>48.15</v>
      </c>
      <c r="CA19" s="65">
        <f t="shared" si="14"/>
        <v>66.933333333333323</v>
      </c>
      <c r="CB19" s="66">
        <f t="shared" si="15"/>
        <v>12.5</v>
      </c>
      <c r="CC19" s="67">
        <f t="shared" si="16"/>
        <v>138.46666666666667</v>
      </c>
      <c r="CD19" s="68">
        <f t="shared" si="17"/>
        <v>4</v>
      </c>
      <c r="CE19" s="69">
        <f t="shared" si="18"/>
        <v>161.08333333333331</v>
      </c>
      <c r="CF19" s="70">
        <f t="shared" si="19"/>
        <v>11</v>
      </c>
      <c r="CG19" s="71">
        <f t="shared" si="20"/>
        <v>299.54999999999995</v>
      </c>
      <c r="CH19" s="105">
        <f t="shared" si="21"/>
        <v>6</v>
      </c>
      <c r="CI19" s="72">
        <f t="shared" si="22"/>
        <v>15</v>
      </c>
      <c r="CJ19" s="100">
        <f t="shared" si="23"/>
        <v>6</v>
      </c>
      <c r="CK19" s="103">
        <f t="shared" si="24"/>
        <v>22</v>
      </c>
      <c r="CL19" s="73">
        <f t="shared" si="25"/>
        <v>21</v>
      </c>
      <c r="CM19" s="104">
        <f t="shared" si="26"/>
        <v>19</v>
      </c>
      <c r="CN19" s="93">
        <f t="shared" si="27"/>
        <v>83</v>
      </c>
      <c r="CO19" s="94">
        <f t="shared" si="28"/>
        <v>15</v>
      </c>
      <c r="CP19" s="74"/>
      <c r="CQ19" s="75"/>
    </row>
    <row r="20" spans="1:95">
      <c r="A20" s="98" t="s">
        <v>43</v>
      </c>
      <c r="B20" s="42"/>
      <c r="C20" s="43">
        <v>73</v>
      </c>
      <c r="D20" s="44">
        <f t="shared" si="0"/>
        <v>17</v>
      </c>
      <c r="E20" s="45">
        <v>407</v>
      </c>
      <c r="F20" s="44">
        <f t="shared" si="1"/>
        <v>4</v>
      </c>
      <c r="G20" s="45">
        <v>38</v>
      </c>
      <c r="H20" s="44">
        <f t="shared" si="2"/>
        <v>13</v>
      </c>
      <c r="I20" s="46">
        <v>4</v>
      </c>
      <c r="J20" s="47">
        <v>16</v>
      </c>
      <c r="K20" s="47">
        <v>8</v>
      </c>
      <c r="L20" s="47">
        <v>1</v>
      </c>
      <c r="M20" s="47">
        <v>0</v>
      </c>
      <c r="N20" s="47">
        <v>0</v>
      </c>
      <c r="O20" s="48">
        <v>1</v>
      </c>
      <c r="P20" s="47">
        <v>4</v>
      </c>
      <c r="Q20" s="47">
        <v>17</v>
      </c>
      <c r="R20" s="47">
        <v>10</v>
      </c>
      <c r="S20" s="47">
        <v>1</v>
      </c>
      <c r="T20" s="47">
        <v>0</v>
      </c>
      <c r="U20" s="47">
        <v>0</v>
      </c>
      <c r="V20" s="48">
        <v>0</v>
      </c>
      <c r="W20" s="47">
        <v>4</v>
      </c>
      <c r="X20" s="47">
        <v>17</v>
      </c>
      <c r="Y20" s="47">
        <v>10</v>
      </c>
      <c r="Z20" s="47">
        <v>1</v>
      </c>
      <c r="AA20" s="47">
        <v>0</v>
      </c>
      <c r="AB20" s="47">
        <v>0</v>
      </c>
      <c r="AC20" s="49">
        <v>1</v>
      </c>
      <c r="AD20" s="50"/>
      <c r="AE20" s="47"/>
      <c r="AF20" s="51"/>
      <c r="AG20" s="51"/>
      <c r="AH20" s="52"/>
      <c r="AI20" s="52"/>
      <c r="AJ20" s="52"/>
      <c r="AK20" s="52"/>
      <c r="AL20" s="53">
        <f t="shared" si="3"/>
        <v>32.56</v>
      </c>
      <c r="AM20" s="53">
        <f t="shared" si="4"/>
        <v>36.56</v>
      </c>
      <c r="AN20" s="54">
        <f t="shared" si="5"/>
        <v>36.56</v>
      </c>
      <c r="AO20" s="55">
        <f t="shared" si="6"/>
        <v>0</v>
      </c>
      <c r="AP20" s="56">
        <f t="shared" si="7"/>
        <v>35.226666666666667</v>
      </c>
      <c r="AQ20" s="57">
        <v>4</v>
      </c>
      <c r="AR20" s="58">
        <v>3</v>
      </c>
      <c r="AS20" s="58">
        <v>7</v>
      </c>
      <c r="AT20" s="58">
        <v>9</v>
      </c>
      <c r="AU20" s="59">
        <v>4</v>
      </c>
      <c r="AV20" s="59">
        <v>5</v>
      </c>
      <c r="AW20" s="59">
        <v>10</v>
      </c>
      <c r="AX20" s="59">
        <v>8</v>
      </c>
      <c r="AY20" s="58">
        <v>23</v>
      </c>
      <c r="AZ20" s="60">
        <v>1</v>
      </c>
      <c r="BA20" s="61">
        <v>6</v>
      </c>
      <c r="BB20" s="58">
        <v>3</v>
      </c>
      <c r="BC20" s="58">
        <v>4</v>
      </c>
      <c r="BD20" s="58">
        <v>5</v>
      </c>
      <c r="BE20" s="59">
        <v>2</v>
      </c>
      <c r="BF20" s="59">
        <v>5</v>
      </c>
      <c r="BG20" s="59">
        <v>6</v>
      </c>
      <c r="BH20" s="59">
        <v>6</v>
      </c>
      <c r="BI20" s="58">
        <v>10</v>
      </c>
      <c r="BJ20" s="60">
        <v>1</v>
      </c>
      <c r="BK20" s="61">
        <v>8</v>
      </c>
      <c r="BL20" s="58">
        <v>9</v>
      </c>
      <c r="BM20" s="58">
        <v>6</v>
      </c>
      <c r="BN20" s="58">
        <v>8</v>
      </c>
      <c r="BO20" s="59">
        <v>5</v>
      </c>
      <c r="BP20" s="59">
        <v>8</v>
      </c>
      <c r="BQ20" s="59">
        <v>8</v>
      </c>
      <c r="BR20" s="59">
        <v>7</v>
      </c>
      <c r="BS20" s="58">
        <v>4</v>
      </c>
      <c r="BT20" s="60">
        <v>1</v>
      </c>
      <c r="BU20" s="62">
        <f t="shared" si="8"/>
        <v>74.7</v>
      </c>
      <c r="BV20" s="63">
        <f t="shared" si="9"/>
        <v>68.45</v>
      </c>
      <c r="BW20" s="64">
        <f t="shared" si="10"/>
        <v>48.9</v>
      </c>
      <c r="BX20" s="63">
        <f t="shared" si="11"/>
        <v>42.65</v>
      </c>
      <c r="BY20" s="64">
        <f t="shared" si="12"/>
        <v>68.3</v>
      </c>
      <c r="BZ20" s="63">
        <f t="shared" si="13"/>
        <v>62.05</v>
      </c>
      <c r="CA20" s="65">
        <f t="shared" si="14"/>
        <v>63.966666666666661</v>
      </c>
      <c r="CB20" s="66">
        <f t="shared" si="15"/>
        <v>10.416666666666668</v>
      </c>
      <c r="CC20" s="67">
        <f t="shared" si="16"/>
        <v>82.858333333333334</v>
      </c>
      <c r="CD20" s="68">
        <f t="shared" si="17"/>
        <v>21</v>
      </c>
      <c r="CE20" s="69">
        <f t="shared" si="18"/>
        <v>154.70833333333331</v>
      </c>
      <c r="CF20" s="70">
        <f t="shared" si="19"/>
        <v>13</v>
      </c>
      <c r="CG20" s="71">
        <f t="shared" si="20"/>
        <v>237.56666666666666</v>
      </c>
      <c r="CH20" s="105">
        <f t="shared" si="21"/>
        <v>15</v>
      </c>
      <c r="CI20" s="72">
        <f t="shared" si="22"/>
        <v>34</v>
      </c>
      <c r="CJ20" s="100">
        <f t="shared" si="23"/>
        <v>19</v>
      </c>
      <c r="CK20" s="103">
        <f t="shared" si="24"/>
        <v>17</v>
      </c>
      <c r="CL20" s="73">
        <f t="shared" si="25"/>
        <v>4</v>
      </c>
      <c r="CM20" s="104">
        <f t="shared" si="26"/>
        <v>13</v>
      </c>
      <c r="CN20" s="93">
        <f t="shared" si="27"/>
        <v>83</v>
      </c>
      <c r="CO20" s="94">
        <f t="shared" si="28"/>
        <v>15</v>
      </c>
      <c r="CP20" s="74"/>
      <c r="CQ20" s="75"/>
    </row>
    <row r="21" spans="1:95">
      <c r="A21" s="99" t="s">
        <v>55</v>
      </c>
      <c r="B21" s="42"/>
      <c r="C21" s="43">
        <v>66</v>
      </c>
      <c r="D21" s="44">
        <f t="shared" si="0"/>
        <v>20</v>
      </c>
      <c r="E21" s="45">
        <v>384</v>
      </c>
      <c r="F21" s="44">
        <f t="shared" si="1"/>
        <v>9</v>
      </c>
      <c r="G21" s="45">
        <v>30</v>
      </c>
      <c r="H21" s="44">
        <f t="shared" si="2"/>
        <v>19</v>
      </c>
      <c r="I21" s="46">
        <v>1</v>
      </c>
      <c r="J21" s="47">
        <v>3</v>
      </c>
      <c r="K21" s="47">
        <v>10</v>
      </c>
      <c r="L21" s="47">
        <v>12</v>
      </c>
      <c r="M21" s="47">
        <v>1</v>
      </c>
      <c r="N21" s="47">
        <v>0</v>
      </c>
      <c r="O21" s="48">
        <v>4</v>
      </c>
      <c r="P21" s="47">
        <v>1</v>
      </c>
      <c r="Q21" s="47">
        <v>3</v>
      </c>
      <c r="R21" s="47">
        <v>10</v>
      </c>
      <c r="S21" s="47">
        <v>11</v>
      </c>
      <c r="T21" s="47">
        <v>1</v>
      </c>
      <c r="U21" s="47">
        <v>0</v>
      </c>
      <c r="V21" s="48">
        <v>2</v>
      </c>
      <c r="W21" s="47">
        <v>0</v>
      </c>
      <c r="X21" s="47">
        <v>2</v>
      </c>
      <c r="Y21" s="47">
        <v>10</v>
      </c>
      <c r="Z21" s="47">
        <v>11</v>
      </c>
      <c r="AA21" s="47">
        <v>1</v>
      </c>
      <c r="AB21" s="47">
        <v>0</v>
      </c>
      <c r="AC21" s="49">
        <v>4</v>
      </c>
      <c r="AD21" s="50"/>
      <c r="AE21" s="47"/>
      <c r="AF21" s="51"/>
      <c r="AG21" s="51"/>
      <c r="AH21" s="52"/>
      <c r="AI21" s="52"/>
      <c r="AJ21" s="52"/>
      <c r="AK21" s="52"/>
      <c r="AL21" s="53">
        <f t="shared" si="3"/>
        <v>59.379999999999995</v>
      </c>
      <c r="AM21" s="53">
        <f t="shared" si="4"/>
        <v>59.379999999999995</v>
      </c>
      <c r="AN21" s="54">
        <f t="shared" si="5"/>
        <v>57.16</v>
      </c>
      <c r="AO21" s="55">
        <f t="shared" si="6"/>
        <v>0</v>
      </c>
      <c r="AP21" s="56">
        <f t="shared" si="7"/>
        <v>58.639999999999993</v>
      </c>
      <c r="AQ21" s="57">
        <v>6</v>
      </c>
      <c r="AR21" s="58">
        <v>5</v>
      </c>
      <c r="AS21" s="58">
        <v>8</v>
      </c>
      <c r="AT21" s="58">
        <v>6</v>
      </c>
      <c r="AU21" s="59">
        <v>4</v>
      </c>
      <c r="AV21" s="59">
        <v>2</v>
      </c>
      <c r="AW21" s="59">
        <v>2</v>
      </c>
      <c r="AX21" s="59">
        <v>6</v>
      </c>
      <c r="AY21" s="58">
        <v>20</v>
      </c>
      <c r="AZ21" s="60">
        <v>4</v>
      </c>
      <c r="BA21" s="61">
        <v>9</v>
      </c>
      <c r="BB21" s="58">
        <v>3</v>
      </c>
      <c r="BC21" s="58">
        <v>7</v>
      </c>
      <c r="BD21" s="58">
        <v>6</v>
      </c>
      <c r="BE21" s="59">
        <v>4</v>
      </c>
      <c r="BF21" s="59">
        <v>2</v>
      </c>
      <c r="BG21" s="59">
        <v>6</v>
      </c>
      <c r="BH21" s="59">
        <v>4</v>
      </c>
      <c r="BI21" s="58">
        <v>10</v>
      </c>
      <c r="BJ21" s="60">
        <v>5</v>
      </c>
      <c r="BK21" s="61">
        <v>6</v>
      </c>
      <c r="BL21" s="58">
        <v>6</v>
      </c>
      <c r="BM21" s="58">
        <v>7</v>
      </c>
      <c r="BN21" s="58">
        <v>7</v>
      </c>
      <c r="BO21" s="59">
        <v>2</v>
      </c>
      <c r="BP21" s="59">
        <v>2</v>
      </c>
      <c r="BQ21" s="59">
        <v>2</v>
      </c>
      <c r="BR21" s="59">
        <v>6</v>
      </c>
      <c r="BS21" s="58">
        <v>5</v>
      </c>
      <c r="BT21" s="60">
        <v>4</v>
      </c>
      <c r="BU21" s="62">
        <f t="shared" si="8"/>
        <v>64.900000000000006</v>
      </c>
      <c r="BV21" s="63">
        <f t="shared" si="9"/>
        <v>39.900000000000006</v>
      </c>
      <c r="BW21" s="64">
        <f t="shared" si="10"/>
        <v>56.6</v>
      </c>
      <c r="BX21" s="63">
        <f t="shared" si="11"/>
        <v>25.35</v>
      </c>
      <c r="BY21" s="64">
        <f t="shared" si="12"/>
        <v>51.2</v>
      </c>
      <c r="BZ21" s="63">
        <f t="shared" si="13"/>
        <v>26.200000000000003</v>
      </c>
      <c r="CA21" s="65">
        <f t="shared" si="14"/>
        <v>57.566666666666663</v>
      </c>
      <c r="CB21" s="66">
        <f t="shared" si="15"/>
        <v>47.916666666666671</v>
      </c>
      <c r="CC21" s="67">
        <f t="shared" si="16"/>
        <v>122.64166666666665</v>
      </c>
      <c r="CD21" s="68">
        <f t="shared" si="17"/>
        <v>8</v>
      </c>
      <c r="CE21" s="69">
        <f t="shared" si="18"/>
        <v>119.95833333333331</v>
      </c>
      <c r="CF21" s="70">
        <f t="shared" si="19"/>
        <v>23</v>
      </c>
      <c r="CG21" s="71">
        <f t="shared" si="20"/>
        <v>242.59999999999997</v>
      </c>
      <c r="CH21" s="105">
        <f t="shared" si="21"/>
        <v>14</v>
      </c>
      <c r="CI21" s="72">
        <f t="shared" si="22"/>
        <v>31</v>
      </c>
      <c r="CJ21" s="100">
        <f t="shared" si="23"/>
        <v>14</v>
      </c>
      <c r="CK21" s="103">
        <f t="shared" si="24"/>
        <v>20</v>
      </c>
      <c r="CL21" s="73">
        <f t="shared" si="25"/>
        <v>9</v>
      </c>
      <c r="CM21" s="104">
        <f t="shared" si="26"/>
        <v>19</v>
      </c>
      <c r="CN21" s="93">
        <f t="shared" si="27"/>
        <v>93</v>
      </c>
      <c r="CO21" s="94">
        <f t="shared" si="28"/>
        <v>17</v>
      </c>
      <c r="CP21" s="74"/>
      <c r="CQ21" s="75"/>
    </row>
    <row r="22" spans="1:95">
      <c r="A22" s="98" t="s">
        <v>50</v>
      </c>
      <c r="B22" s="42"/>
      <c r="C22" s="43">
        <v>71</v>
      </c>
      <c r="D22" s="44">
        <f t="shared" si="0"/>
        <v>18</v>
      </c>
      <c r="E22" s="45">
        <v>0</v>
      </c>
      <c r="F22" s="44">
        <f t="shared" si="1"/>
        <v>24</v>
      </c>
      <c r="G22" s="45">
        <v>37</v>
      </c>
      <c r="H22" s="44">
        <f t="shared" si="2"/>
        <v>15</v>
      </c>
      <c r="I22" s="46">
        <v>3</v>
      </c>
      <c r="J22" s="47">
        <v>7</v>
      </c>
      <c r="K22" s="47">
        <v>16</v>
      </c>
      <c r="L22" s="47">
        <v>7</v>
      </c>
      <c r="M22" s="47">
        <v>0</v>
      </c>
      <c r="N22" s="47">
        <v>0</v>
      </c>
      <c r="O22" s="48">
        <v>3</v>
      </c>
      <c r="P22" s="47">
        <v>3</v>
      </c>
      <c r="Q22" s="47">
        <v>7</v>
      </c>
      <c r="R22" s="47">
        <v>15</v>
      </c>
      <c r="S22" s="47">
        <v>7</v>
      </c>
      <c r="T22" s="47">
        <v>0</v>
      </c>
      <c r="U22" s="47">
        <v>0</v>
      </c>
      <c r="V22" s="48">
        <v>3</v>
      </c>
      <c r="W22" s="47">
        <v>0</v>
      </c>
      <c r="X22" s="47">
        <v>7</v>
      </c>
      <c r="Y22" s="47">
        <v>13</v>
      </c>
      <c r="Z22" s="47">
        <v>7</v>
      </c>
      <c r="AA22" s="47">
        <v>0</v>
      </c>
      <c r="AB22" s="47">
        <v>0</v>
      </c>
      <c r="AC22" s="49">
        <v>3</v>
      </c>
      <c r="AD22" s="50"/>
      <c r="AE22" s="47"/>
      <c r="AF22" s="51"/>
      <c r="AG22" s="51"/>
      <c r="AH22" s="52"/>
      <c r="AI22" s="52"/>
      <c r="AJ22" s="52"/>
      <c r="AK22" s="52"/>
      <c r="AL22" s="53">
        <f t="shared" si="3"/>
        <v>52.980000000000004</v>
      </c>
      <c r="AM22" s="53">
        <f t="shared" si="4"/>
        <v>52.980000000000004</v>
      </c>
      <c r="AN22" s="54">
        <f t="shared" si="5"/>
        <v>50.31</v>
      </c>
      <c r="AO22" s="55">
        <f t="shared" si="6"/>
        <v>0</v>
      </c>
      <c r="AP22" s="56">
        <f t="shared" si="7"/>
        <v>52.09</v>
      </c>
      <c r="AQ22" s="57">
        <v>6</v>
      </c>
      <c r="AR22" s="58">
        <v>5</v>
      </c>
      <c r="AS22" s="58">
        <v>8</v>
      </c>
      <c r="AT22" s="58">
        <v>6</v>
      </c>
      <c r="AU22" s="59">
        <v>10</v>
      </c>
      <c r="AV22" s="59">
        <v>10</v>
      </c>
      <c r="AW22" s="59">
        <v>4</v>
      </c>
      <c r="AX22" s="59">
        <v>6</v>
      </c>
      <c r="AY22" s="58">
        <v>17</v>
      </c>
      <c r="AZ22" s="60">
        <v>4</v>
      </c>
      <c r="BA22" s="61">
        <v>7</v>
      </c>
      <c r="BB22" s="58">
        <v>4</v>
      </c>
      <c r="BC22" s="58">
        <v>7</v>
      </c>
      <c r="BD22" s="58">
        <v>7</v>
      </c>
      <c r="BE22" s="59">
        <v>7</v>
      </c>
      <c r="BF22" s="59">
        <v>10</v>
      </c>
      <c r="BG22" s="59">
        <v>6</v>
      </c>
      <c r="BH22" s="59">
        <v>6</v>
      </c>
      <c r="BI22" s="58">
        <v>16</v>
      </c>
      <c r="BJ22" s="60">
        <v>3</v>
      </c>
      <c r="BK22" s="61">
        <v>7</v>
      </c>
      <c r="BL22" s="58">
        <v>8</v>
      </c>
      <c r="BM22" s="58">
        <v>8</v>
      </c>
      <c r="BN22" s="58">
        <v>7</v>
      </c>
      <c r="BO22" s="59">
        <v>6</v>
      </c>
      <c r="BP22" s="59">
        <v>10</v>
      </c>
      <c r="BQ22" s="59">
        <v>4</v>
      </c>
      <c r="BR22" s="59">
        <v>8</v>
      </c>
      <c r="BS22" s="58">
        <v>6</v>
      </c>
      <c r="BT22" s="60">
        <v>6</v>
      </c>
      <c r="BU22" s="62">
        <f t="shared" si="8"/>
        <v>71.5</v>
      </c>
      <c r="BV22" s="63">
        <f t="shared" si="9"/>
        <v>46.5</v>
      </c>
      <c r="BW22" s="64">
        <f t="shared" si="10"/>
        <v>70.900000000000006</v>
      </c>
      <c r="BX22" s="63">
        <f t="shared" si="11"/>
        <v>52.150000000000006</v>
      </c>
      <c r="BY22" s="64">
        <f t="shared" si="12"/>
        <v>67.3</v>
      </c>
      <c r="BZ22" s="63">
        <f t="shared" si="13"/>
        <v>29.799999999999997</v>
      </c>
      <c r="CA22" s="65">
        <f t="shared" si="14"/>
        <v>69.899999999999991</v>
      </c>
      <c r="CB22" s="66">
        <f t="shared" si="15"/>
        <v>45.833333333333329</v>
      </c>
      <c r="CC22" s="67">
        <f t="shared" si="16"/>
        <v>107.30833333333337</v>
      </c>
      <c r="CD22" s="68">
        <f t="shared" si="17"/>
        <v>12</v>
      </c>
      <c r="CE22" s="69">
        <f t="shared" si="18"/>
        <v>151.83333333333331</v>
      </c>
      <c r="CF22" s="70">
        <f t="shared" si="19"/>
        <v>14</v>
      </c>
      <c r="CG22" s="71">
        <f t="shared" si="20"/>
        <v>259.14166666666665</v>
      </c>
      <c r="CH22" s="105">
        <f t="shared" si="21"/>
        <v>11</v>
      </c>
      <c r="CI22" s="72">
        <f t="shared" si="22"/>
        <v>26</v>
      </c>
      <c r="CJ22" s="100">
        <f t="shared" si="23"/>
        <v>12</v>
      </c>
      <c r="CK22" s="103">
        <f t="shared" si="24"/>
        <v>18</v>
      </c>
      <c r="CL22" s="73">
        <f t="shared" si="25"/>
        <v>24</v>
      </c>
      <c r="CM22" s="104">
        <f t="shared" si="26"/>
        <v>15</v>
      </c>
      <c r="CN22" s="93">
        <f t="shared" si="27"/>
        <v>94</v>
      </c>
      <c r="CO22" s="94">
        <f t="shared" si="28"/>
        <v>18</v>
      </c>
      <c r="CP22" s="74"/>
      <c r="CQ22" s="75"/>
    </row>
    <row r="23" spans="1:95">
      <c r="A23" s="99" t="s">
        <v>60</v>
      </c>
      <c r="B23" s="42"/>
      <c r="C23" s="43">
        <v>74</v>
      </c>
      <c r="D23" s="44">
        <f t="shared" si="0"/>
        <v>15</v>
      </c>
      <c r="E23" s="45">
        <v>360</v>
      </c>
      <c r="F23" s="44">
        <f t="shared" si="1"/>
        <v>16</v>
      </c>
      <c r="G23" s="45">
        <v>45</v>
      </c>
      <c r="H23" s="44">
        <f t="shared" si="2"/>
        <v>8</v>
      </c>
      <c r="I23" s="46">
        <v>2</v>
      </c>
      <c r="J23" s="47">
        <v>16</v>
      </c>
      <c r="K23" s="47">
        <v>16</v>
      </c>
      <c r="L23" s="47">
        <v>3</v>
      </c>
      <c r="M23" s="47">
        <v>0</v>
      </c>
      <c r="N23" s="47">
        <v>0</v>
      </c>
      <c r="O23" s="48">
        <v>2</v>
      </c>
      <c r="P23" s="47">
        <v>0</v>
      </c>
      <c r="Q23" s="47">
        <v>16</v>
      </c>
      <c r="R23" s="47">
        <v>14</v>
      </c>
      <c r="S23" s="47">
        <v>4</v>
      </c>
      <c r="T23" s="47">
        <v>0</v>
      </c>
      <c r="U23" s="47">
        <v>0</v>
      </c>
      <c r="V23" s="48">
        <v>2</v>
      </c>
      <c r="W23" s="47">
        <v>2</v>
      </c>
      <c r="X23" s="47">
        <v>16</v>
      </c>
      <c r="Y23" s="47">
        <v>16</v>
      </c>
      <c r="Z23" s="47">
        <v>3</v>
      </c>
      <c r="AA23" s="47">
        <v>0</v>
      </c>
      <c r="AB23" s="47">
        <v>0</v>
      </c>
      <c r="AC23" s="49">
        <v>2</v>
      </c>
      <c r="AD23" s="50"/>
      <c r="AE23" s="47"/>
      <c r="AF23" s="51"/>
      <c r="AG23" s="51"/>
      <c r="AH23" s="52"/>
      <c r="AI23" s="52"/>
      <c r="AJ23" s="52"/>
      <c r="AK23" s="52"/>
      <c r="AL23" s="53">
        <f t="shared" si="3"/>
        <v>40.78</v>
      </c>
      <c r="AM23" s="53">
        <f t="shared" si="4"/>
        <v>42</v>
      </c>
      <c r="AN23" s="54">
        <f t="shared" si="5"/>
        <v>40.78</v>
      </c>
      <c r="AO23" s="55">
        <f t="shared" si="6"/>
        <v>0</v>
      </c>
      <c r="AP23" s="56">
        <f t="shared" si="7"/>
        <v>41.186666666666667</v>
      </c>
      <c r="AQ23" s="57">
        <v>9</v>
      </c>
      <c r="AR23" s="58">
        <v>5</v>
      </c>
      <c r="AS23" s="58">
        <v>8</v>
      </c>
      <c r="AT23" s="58">
        <v>8</v>
      </c>
      <c r="AU23" s="59">
        <v>2</v>
      </c>
      <c r="AV23" s="59">
        <v>4</v>
      </c>
      <c r="AW23" s="59">
        <v>4</v>
      </c>
      <c r="AX23" s="59">
        <v>4</v>
      </c>
      <c r="AY23" s="58">
        <v>19</v>
      </c>
      <c r="AZ23" s="60">
        <v>4</v>
      </c>
      <c r="BA23" s="61">
        <v>7</v>
      </c>
      <c r="BB23" s="58">
        <v>6</v>
      </c>
      <c r="BC23" s="58">
        <v>7</v>
      </c>
      <c r="BD23" s="58">
        <v>5</v>
      </c>
      <c r="BE23" s="59">
        <v>2</v>
      </c>
      <c r="BF23" s="59">
        <v>6</v>
      </c>
      <c r="BG23" s="59">
        <v>8</v>
      </c>
      <c r="BH23" s="59">
        <v>4</v>
      </c>
      <c r="BI23" s="58">
        <v>20</v>
      </c>
      <c r="BJ23" s="60">
        <v>2</v>
      </c>
      <c r="BK23" s="61">
        <v>4</v>
      </c>
      <c r="BL23" s="58">
        <v>5</v>
      </c>
      <c r="BM23" s="58">
        <v>4</v>
      </c>
      <c r="BN23" s="58">
        <v>5</v>
      </c>
      <c r="BO23" s="59">
        <v>2</v>
      </c>
      <c r="BP23" s="59">
        <v>6</v>
      </c>
      <c r="BQ23" s="59">
        <v>6</v>
      </c>
      <c r="BR23" s="59">
        <v>4</v>
      </c>
      <c r="BS23" s="58">
        <v>5</v>
      </c>
      <c r="BT23" s="60">
        <v>5</v>
      </c>
      <c r="BU23" s="62">
        <f t="shared" si="8"/>
        <v>72.400000000000006</v>
      </c>
      <c r="BV23" s="63">
        <f t="shared" si="9"/>
        <v>47.400000000000006</v>
      </c>
      <c r="BW23" s="64">
        <f t="shared" si="10"/>
        <v>68.5</v>
      </c>
      <c r="BX23" s="63">
        <f t="shared" si="11"/>
        <v>56</v>
      </c>
      <c r="BY23" s="64">
        <f t="shared" si="12"/>
        <v>43.3</v>
      </c>
      <c r="BZ23" s="63">
        <f t="shared" si="13"/>
        <v>12.049999999999997</v>
      </c>
      <c r="CA23" s="65">
        <f t="shared" si="14"/>
        <v>61.4</v>
      </c>
      <c r="CB23" s="66">
        <f t="shared" si="15"/>
        <v>35.416666666666671</v>
      </c>
      <c r="CC23" s="67">
        <f t="shared" si="16"/>
        <v>85.258333333333326</v>
      </c>
      <c r="CD23" s="68">
        <f t="shared" si="17"/>
        <v>20</v>
      </c>
      <c r="CE23" s="69">
        <f t="shared" si="18"/>
        <v>135.79166666666666</v>
      </c>
      <c r="CF23" s="70">
        <f t="shared" si="19"/>
        <v>19</v>
      </c>
      <c r="CG23" s="71">
        <f t="shared" si="20"/>
        <v>221.04999999999998</v>
      </c>
      <c r="CH23" s="105">
        <f t="shared" si="21"/>
        <v>20</v>
      </c>
      <c r="CI23" s="72">
        <f t="shared" si="22"/>
        <v>39</v>
      </c>
      <c r="CJ23" s="100">
        <f t="shared" si="23"/>
        <v>20</v>
      </c>
      <c r="CK23" s="103">
        <f t="shared" si="24"/>
        <v>15</v>
      </c>
      <c r="CL23" s="73">
        <f t="shared" si="25"/>
        <v>16</v>
      </c>
      <c r="CM23" s="104">
        <f t="shared" si="26"/>
        <v>8</v>
      </c>
      <c r="CN23" s="93">
        <f t="shared" si="27"/>
        <v>98</v>
      </c>
      <c r="CO23" s="94">
        <f t="shared" si="28"/>
        <v>19</v>
      </c>
      <c r="CP23" s="74"/>
      <c r="CQ23" s="75"/>
    </row>
    <row r="24" spans="1:95">
      <c r="A24" s="95" t="s">
        <v>48</v>
      </c>
      <c r="B24" s="42"/>
      <c r="C24" s="43">
        <v>74</v>
      </c>
      <c r="D24" s="44">
        <f t="shared" si="0"/>
        <v>15</v>
      </c>
      <c r="E24" s="45">
        <v>344</v>
      </c>
      <c r="F24" s="44">
        <f t="shared" si="1"/>
        <v>20</v>
      </c>
      <c r="G24" s="45">
        <v>32</v>
      </c>
      <c r="H24" s="44">
        <f t="shared" si="2"/>
        <v>18</v>
      </c>
      <c r="I24" s="46">
        <v>2</v>
      </c>
      <c r="J24" s="47">
        <v>12</v>
      </c>
      <c r="K24" s="47">
        <v>13</v>
      </c>
      <c r="L24" s="47">
        <v>4</v>
      </c>
      <c r="M24" s="47">
        <v>0</v>
      </c>
      <c r="N24" s="47">
        <v>0</v>
      </c>
      <c r="O24" s="48">
        <v>2</v>
      </c>
      <c r="P24" s="47">
        <v>3</v>
      </c>
      <c r="Q24" s="47">
        <v>11</v>
      </c>
      <c r="R24" s="47">
        <v>14</v>
      </c>
      <c r="S24" s="47">
        <v>5</v>
      </c>
      <c r="T24" s="47">
        <v>0</v>
      </c>
      <c r="U24" s="47">
        <v>0</v>
      </c>
      <c r="V24" s="48">
        <v>2</v>
      </c>
      <c r="W24" s="47">
        <v>0</v>
      </c>
      <c r="X24" s="47">
        <v>10</v>
      </c>
      <c r="Y24" s="47">
        <v>14</v>
      </c>
      <c r="Z24" s="47">
        <v>4</v>
      </c>
      <c r="AA24" s="47">
        <v>0</v>
      </c>
      <c r="AB24" s="47">
        <v>0</v>
      </c>
      <c r="AC24" s="49">
        <v>2</v>
      </c>
      <c r="AD24" s="50"/>
      <c r="AE24" s="47"/>
      <c r="AF24" s="51"/>
      <c r="AG24" s="51"/>
      <c r="AH24" s="52"/>
      <c r="AI24" s="52"/>
      <c r="AJ24" s="52"/>
      <c r="AK24" s="52"/>
      <c r="AL24" s="53">
        <f t="shared" si="3"/>
        <v>43.78</v>
      </c>
      <c r="AM24" s="53">
        <f t="shared" si="4"/>
        <v>47.67</v>
      </c>
      <c r="AN24" s="54">
        <f t="shared" si="5"/>
        <v>42</v>
      </c>
      <c r="AO24" s="55">
        <f t="shared" si="6"/>
        <v>0</v>
      </c>
      <c r="AP24" s="56">
        <f t="shared" si="7"/>
        <v>44.483333333333327</v>
      </c>
      <c r="AQ24" s="57">
        <v>8</v>
      </c>
      <c r="AR24" s="58">
        <v>3</v>
      </c>
      <c r="AS24" s="58">
        <v>7</v>
      </c>
      <c r="AT24" s="58">
        <v>8</v>
      </c>
      <c r="AU24" s="59">
        <v>2</v>
      </c>
      <c r="AV24" s="59">
        <v>4</v>
      </c>
      <c r="AW24" s="59">
        <v>8</v>
      </c>
      <c r="AX24" s="59">
        <v>4</v>
      </c>
      <c r="AY24" s="58">
        <v>15</v>
      </c>
      <c r="AZ24" s="60">
        <v>3</v>
      </c>
      <c r="BA24" s="61">
        <v>7</v>
      </c>
      <c r="BB24" s="58">
        <v>6</v>
      </c>
      <c r="BC24" s="58">
        <v>7</v>
      </c>
      <c r="BD24" s="58">
        <v>5</v>
      </c>
      <c r="BE24" s="59">
        <v>2</v>
      </c>
      <c r="BF24" s="59">
        <v>4</v>
      </c>
      <c r="BG24" s="59">
        <v>6</v>
      </c>
      <c r="BH24" s="59">
        <v>6</v>
      </c>
      <c r="BI24" s="58">
        <v>23</v>
      </c>
      <c r="BJ24" s="60">
        <v>2</v>
      </c>
      <c r="BK24" s="61">
        <v>7</v>
      </c>
      <c r="BL24" s="58">
        <v>7</v>
      </c>
      <c r="BM24" s="58">
        <v>6</v>
      </c>
      <c r="BN24" s="58">
        <v>4</v>
      </c>
      <c r="BO24" s="59">
        <v>4</v>
      </c>
      <c r="BP24" s="59">
        <v>6</v>
      </c>
      <c r="BQ24" s="59">
        <v>4</v>
      </c>
      <c r="BR24" s="59">
        <v>4</v>
      </c>
      <c r="BS24" s="58">
        <v>6</v>
      </c>
      <c r="BT24" s="60">
        <v>5</v>
      </c>
      <c r="BU24" s="62">
        <f t="shared" si="8"/>
        <v>65.3</v>
      </c>
      <c r="BV24" s="63">
        <f t="shared" si="9"/>
        <v>46.55</v>
      </c>
      <c r="BW24" s="64">
        <f t="shared" si="10"/>
        <v>70.3</v>
      </c>
      <c r="BX24" s="63">
        <f t="shared" si="11"/>
        <v>57.8</v>
      </c>
      <c r="BY24" s="64">
        <f t="shared" si="12"/>
        <v>51.8</v>
      </c>
      <c r="BZ24" s="63">
        <f t="shared" si="13"/>
        <v>20.549999999999997</v>
      </c>
      <c r="CA24" s="65">
        <f t="shared" si="14"/>
        <v>62.466666666666661</v>
      </c>
      <c r="CB24" s="66">
        <f t="shared" si="15"/>
        <v>33.333333333333329</v>
      </c>
      <c r="CC24" s="67">
        <f t="shared" si="16"/>
        <v>94.541666666666657</v>
      </c>
      <c r="CD24" s="68">
        <f t="shared" si="17"/>
        <v>16</v>
      </c>
      <c r="CE24" s="69">
        <f t="shared" si="18"/>
        <v>139.5</v>
      </c>
      <c r="CF24" s="70">
        <f t="shared" si="19"/>
        <v>17</v>
      </c>
      <c r="CG24" s="71">
        <f t="shared" si="20"/>
        <v>234.04166666666666</v>
      </c>
      <c r="CH24" s="105">
        <f t="shared" si="21"/>
        <v>18</v>
      </c>
      <c r="CI24" s="72">
        <f t="shared" si="22"/>
        <v>33</v>
      </c>
      <c r="CJ24" s="100">
        <f t="shared" si="23"/>
        <v>16</v>
      </c>
      <c r="CK24" s="103">
        <f t="shared" si="24"/>
        <v>15</v>
      </c>
      <c r="CL24" s="73">
        <f t="shared" si="25"/>
        <v>20</v>
      </c>
      <c r="CM24" s="104">
        <f t="shared" si="26"/>
        <v>18</v>
      </c>
      <c r="CN24" s="93">
        <f t="shared" si="27"/>
        <v>104</v>
      </c>
      <c r="CO24" s="94">
        <f t="shared" si="28"/>
        <v>20</v>
      </c>
      <c r="CP24" s="74"/>
      <c r="CQ24" s="75"/>
    </row>
    <row r="25" spans="1:95">
      <c r="A25" s="99" t="s">
        <v>63</v>
      </c>
      <c r="B25" s="42"/>
      <c r="C25" s="43">
        <v>65</v>
      </c>
      <c r="D25" s="44">
        <f t="shared" si="0"/>
        <v>21</v>
      </c>
      <c r="E25" s="45">
        <v>366</v>
      </c>
      <c r="F25" s="44">
        <f t="shared" si="1"/>
        <v>14</v>
      </c>
      <c r="G25" s="45">
        <v>34</v>
      </c>
      <c r="H25" s="44">
        <f t="shared" si="2"/>
        <v>17</v>
      </c>
      <c r="I25" s="46">
        <v>3</v>
      </c>
      <c r="J25" s="47">
        <v>12</v>
      </c>
      <c r="K25" s="47">
        <v>13</v>
      </c>
      <c r="L25" s="47">
        <v>0</v>
      </c>
      <c r="M25" s="47">
        <v>0</v>
      </c>
      <c r="N25" s="47">
        <v>0</v>
      </c>
      <c r="O25" s="48">
        <v>4</v>
      </c>
      <c r="P25" s="47">
        <v>3</v>
      </c>
      <c r="Q25" s="47">
        <v>13</v>
      </c>
      <c r="R25" s="47">
        <v>12</v>
      </c>
      <c r="S25" s="47">
        <v>0</v>
      </c>
      <c r="T25" s="47">
        <v>0</v>
      </c>
      <c r="U25" s="47">
        <v>0</v>
      </c>
      <c r="V25" s="48">
        <v>4</v>
      </c>
      <c r="W25" s="47">
        <v>0</v>
      </c>
      <c r="X25" s="47">
        <v>11</v>
      </c>
      <c r="Y25" s="47">
        <v>13</v>
      </c>
      <c r="Z25" s="47">
        <v>0</v>
      </c>
      <c r="AA25" s="47">
        <v>0</v>
      </c>
      <c r="AB25" s="47">
        <v>0</v>
      </c>
      <c r="AC25" s="49">
        <v>4</v>
      </c>
      <c r="AD25" s="50"/>
      <c r="AE25" s="47"/>
      <c r="AF25" s="51"/>
      <c r="AG25" s="51"/>
      <c r="AH25" s="52"/>
      <c r="AI25" s="52"/>
      <c r="AJ25" s="52"/>
      <c r="AK25" s="52"/>
      <c r="AL25" s="53">
        <f t="shared" si="3"/>
        <v>32.67</v>
      </c>
      <c r="AM25" s="53">
        <f t="shared" si="4"/>
        <v>32.67</v>
      </c>
      <c r="AN25" s="54">
        <f t="shared" si="5"/>
        <v>30</v>
      </c>
      <c r="AO25" s="55">
        <f t="shared" si="6"/>
        <v>0</v>
      </c>
      <c r="AP25" s="56">
        <f t="shared" si="7"/>
        <v>31.78</v>
      </c>
      <c r="AQ25" s="57">
        <v>8</v>
      </c>
      <c r="AR25" s="58">
        <v>7</v>
      </c>
      <c r="AS25" s="58">
        <v>8</v>
      </c>
      <c r="AT25" s="58">
        <v>6</v>
      </c>
      <c r="AU25" s="59">
        <v>4</v>
      </c>
      <c r="AV25" s="59">
        <v>4</v>
      </c>
      <c r="AW25" s="59">
        <v>0</v>
      </c>
      <c r="AX25" s="59">
        <v>4</v>
      </c>
      <c r="AY25" s="58">
        <v>28</v>
      </c>
      <c r="AZ25" s="60">
        <v>4</v>
      </c>
      <c r="BA25" s="61">
        <v>8</v>
      </c>
      <c r="BB25" s="58">
        <v>2</v>
      </c>
      <c r="BC25" s="58">
        <v>7</v>
      </c>
      <c r="BD25" s="58">
        <v>5</v>
      </c>
      <c r="BE25" s="59">
        <v>4</v>
      </c>
      <c r="BF25" s="59">
        <v>4</v>
      </c>
      <c r="BG25" s="59">
        <v>0</v>
      </c>
      <c r="BH25" s="59">
        <v>2</v>
      </c>
      <c r="BI25" s="58">
        <v>18</v>
      </c>
      <c r="BJ25" s="60">
        <v>6</v>
      </c>
      <c r="BK25" s="61">
        <v>8</v>
      </c>
      <c r="BL25" s="58">
        <v>8</v>
      </c>
      <c r="BM25" s="58">
        <v>5</v>
      </c>
      <c r="BN25" s="58">
        <v>5</v>
      </c>
      <c r="BO25" s="59">
        <v>4</v>
      </c>
      <c r="BP25" s="59">
        <v>4</v>
      </c>
      <c r="BQ25" s="59">
        <v>0</v>
      </c>
      <c r="BR25" s="59">
        <v>4</v>
      </c>
      <c r="BS25" s="58">
        <v>6</v>
      </c>
      <c r="BT25" s="60">
        <v>6</v>
      </c>
      <c r="BU25" s="62">
        <f t="shared" si="8"/>
        <v>77.7</v>
      </c>
      <c r="BV25" s="63">
        <f t="shared" si="9"/>
        <v>52.7</v>
      </c>
      <c r="BW25" s="64">
        <f t="shared" si="10"/>
        <v>56</v>
      </c>
      <c r="BX25" s="63">
        <f t="shared" si="11"/>
        <v>18.5</v>
      </c>
      <c r="BY25" s="64">
        <f t="shared" si="12"/>
        <v>52.2</v>
      </c>
      <c r="BZ25" s="63">
        <f t="shared" si="13"/>
        <v>14.700000000000003</v>
      </c>
      <c r="CA25" s="65">
        <f t="shared" si="14"/>
        <v>61.966666666666661</v>
      </c>
      <c r="CB25" s="66">
        <f t="shared" si="15"/>
        <v>58.333333333333336</v>
      </c>
      <c r="CC25" s="67">
        <f t="shared" si="16"/>
        <v>50.283333333333331</v>
      </c>
      <c r="CD25" s="68">
        <f t="shared" si="17"/>
        <v>24</v>
      </c>
      <c r="CE25" s="69">
        <f t="shared" si="18"/>
        <v>125.74999999999999</v>
      </c>
      <c r="CF25" s="70">
        <f t="shared" si="19"/>
        <v>21</v>
      </c>
      <c r="CG25" s="71">
        <f t="shared" si="20"/>
        <v>176.0333333333333</v>
      </c>
      <c r="CH25" s="105">
        <f t="shared" si="21"/>
        <v>24</v>
      </c>
      <c r="CI25" s="72">
        <f t="shared" si="22"/>
        <v>45</v>
      </c>
      <c r="CJ25" s="100">
        <f t="shared" si="23"/>
        <v>24</v>
      </c>
      <c r="CK25" s="103">
        <f t="shared" si="24"/>
        <v>21</v>
      </c>
      <c r="CL25" s="73">
        <f t="shared" si="25"/>
        <v>14</v>
      </c>
      <c r="CM25" s="104">
        <f t="shared" si="26"/>
        <v>17</v>
      </c>
      <c r="CN25" s="93">
        <f t="shared" si="27"/>
        <v>121</v>
      </c>
      <c r="CO25" s="94">
        <f t="shared" si="28"/>
        <v>21</v>
      </c>
      <c r="CP25" s="74"/>
      <c r="CQ25" s="75"/>
    </row>
    <row r="26" spans="1:95">
      <c r="A26" s="99" t="s">
        <v>53</v>
      </c>
      <c r="B26" s="42"/>
      <c r="C26" s="43">
        <v>77</v>
      </c>
      <c r="D26" s="44">
        <f t="shared" si="0"/>
        <v>13</v>
      </c>
      <c r="E26" s="45">
        <v>349</v>
      </c>
      <c r="F26" s="44">
        <f t="shared" si="1"/>
        <v>18</v>
      </c>
      <c r="G26" s="45">
        <v>14</v>
      </c>
      <c r="H26" s="44">
        <f t="shared" si="2"/>
        <v>24</v>
      </c>
      <c r="I26" s="46">
        <v>3</v>
      </c>
      <c r="J26" s="47">
        <v>17</v>
      </c>
      <c r="K26" s="47">
        <v>8</v>
      </c>
      <c r="L26" s="47">
        <v>2</v>
      </c>
      <c r="M26" s="47">
        <v>0</v>
      </c>
      <c r="N26" s="47">
        <v>0</v>
      </c>
      <c r="O26" s="48">
        <v>2</v>
      </c>
      <c r="P26" s="47">
        <v>3</v>
      </c>
      <c r="Q26" s="47">
        <v>18</v>
      </c>
      <c r="R26" s="47">
        <v>8</v>
      </c>
      <c r="S26" s="47">
        <v>2</v>
      </c>
      <c r="T26" s="47">
        <v>0</v>
      </c>
      <c r="U26" s="47">
        <v>0</v>
      </c>
      <c r="V26" s="48">
        <v>2</v>
      </c>
      <c r="W26" s="47">
        <v>0</v>
      </c>
      <c r="X26" s="47">
        <v>16</v>
      </c>
      <c r="Y26" s="47">
        <v>9</v>
      </c>
      <c r="Z26" s="47">
        <v>2</v>
      </c>
      <c r="AA26" s="47">
        <v>0</v>
      </c>
      <c r="AB26" s="47">
        <v>0</v>
      </c>
      <c r="AC26" s="49">
        <v>2</v>
      </c>
      <c r="AD26" s="50"/>
      <c r="AE26" s="47"/>
      <c r="AF26" s="51"/>
      <c r="AG26" s="51"/>
      <c r="AH26" s="52"/>
      <c r="AI26" s="52"/>
      <c r="AJ26" s="52"/>
      <c r="AK26" s="52"/>
      <c r="AL26" s="53">
        <f t="shared" si="3"/>
        <v>34.67</v>
      </c>
      <c r="AM26" s="53">
        <f t="shared" si="4"/>
        <v>34.67</v>
      </c>
      <c r="AN26" s="54">
        <f t="shared" si="5"/>
        <v>34</v>
      </c>
      <c r="AO26" s="55">
        <f t="shared" si="6"/>
        <v>0</v>
      </c>
      <c r="AP26" s="56">
        <f t="shared" si="7"/>
        <v>34.446666666666665</v>
      </c>
      <c r="AQ26" s="57">
        <v>5</v>
      </c>
      <c r="AR26" s="58">
        <v>4</v>
      </c>
      <c r="AS26" s="58">
        <v>6</v>
      </c>
      <c r="AT26" s="58">
        <v>6</v>
      </c>
      <c r="AU26" s="59">
        <v>4</v>
      </c>
      <c r="AV26" s="59">
        <v>6</v>
      </c>
      <c r="AW26" s="59">
        <v>6</v>
      </c>
      <c r="AX26" s="59">
        <v>5</v>
      </c>
      <c r="AY26" s="58">
        <v>17</v>
      </c>
      <c r="AZ26" s="60">
        <v>2</v>
      </c>
      <c r="BA26" s="61">
        <v>7</v>
      </c>
      <c r="BB26" s="58">
        <v>2</v>
      </c>
      <c r="BC26" s="58">
        <v>6</v>
      </c>
      <c r="BD26" s="58">
        <v>6</v>
      </c>
      <c r="BE26" s="59">
        <v>2</v>
      </c>
      <c r="BF26" s="59">
        <v>6</v>
      </c>
      <c r="BG26" s="59">
        <v>4</v>
      </c>
      <c r="BH26" s="59">
        <v>4</v>
      </c>
      <c r="BI26" s="58">
        <v>8</v>
      </c>
      <c r="BJ26" s="60">
        <v>1</v>
      </c>
      <c r="BK26" s="61">
        <v>6</v>
      </c>
      <c r="BL26" s="58">
        <v>7</v>
      </c>
      <c r="BM26" s="58">
        <v>6</v>
      </c>
      <c r="BN26" s="58">
        <v>5</v>
      </c>
      <c r="BO26" s="59">
        <v>6</v>
      </c>
      <c r="BP26" s="59">
        <v>6</v>
      </c>
      <c r="BQ26" s="59">
        <v>2</v>
      </c>
      <c r="BR26" s="59">
        <v>4</v>
      </c>
      <c r="BS26" s="58">
        <v>5</v>
      </c>
      <c r="BT26" s="60">
        <v>2</v>
      </c>
      <c r="BU26" s="62">
        <f t="shared" si="8"/>
        <v>61.1</v>
      </c>
      <c r="BV26" s="63">
        <f t="shared" si="9"/>
        <v>48.6</v>
      </c>
      <c r="BW26" s="64">
        <f t="shared" si="10"/>
        <v>49.1</v>
      </c>
      <c r="BX26" s="63">
        <f t="shared" si="11"/>
        <v>42.85</v>
      </c>
      <c r="BY26" s="64">
        <f t="shared" si="12"/>
        <v>51.3</v>
      </c>
      <c r="BZ26" s="63">
        <f t="shared" si="13"/>
        <v>38.799999999999997</v>
      </c>
      <c r="CA26" s="65">
        <f t="shared" si="14"/>
        <v>53.833333333333336</v>
      </c>
      <c r="CB26" s="66">
        <f t="shared" si="15"/>
        <v>22.916666666666664</v>
      </c>
      <c r="CC26" s="67">
        <f t="shared" si="16"/>
        <v>74.658333333333331</v>
      </c>
      <c r="CD26" s="68">
        <f t="shared" si="17"/>
        <v>22</v>
      </c>
      <c r="CE26" s="69">
        <f t="shared" si="18"/>
        <v>123.12500000000001</v>
      </c>
      <c r="CF26" s="70">
        <f t="shared" si="19"/>
        <v>22</v>
      </c>
      <c r="CG26" s="71">
        <f t="shared" si="20"/>
        <v>197.78333333333336</v>
      </c>
      <c r="CH26" s="105">
        <f t="shared" si="21"/>
        <v>23</v>
      </c>
      <c r="CI26" s="72">
        <f t="shared" si="22"/>
        <v>44</v>
      </c>
      <c r="CJ26" s="100">
        <f t="shared" si="23"/>
        <v>23</v>
      </c>
      <c r="CK26" s="103">
        <f t="shared" si="24"/>
        <v>13</v>
      </c>
      <c r="CL26" s="73">
        <f t="shared" si="25"/>
        <v>18</v>
      </c>
      <c r="CM26" s="104">
        <f t="shared" si="26"/>
        <v>24</v>
      </c>
      <c r="CN26" s="93">
        <f t="shared" si="27"/>
        <v>122</v>
      </c>
      <c r="CO26" s="94">
        <f t="shared" si="28"/>
        <v>22</v>
      </c>
      <c r="CP26" s="74"/>
      <c r="CQ26" s="75"/>
    </row>
    <row r="27" spans="1:95">
      <c r="A27" s="98" t="s">
        <v>46</v>
      </c>
      <c r="B27" s="42"/>
      <c r="C27" s="43">
        <v>71</v>
      </c>
      <c r="D27" s="44">
        <f t="shared" si="0"/>
        <v>18</v>
      </c>
      <c r="E27" s="45">
        <v>299</v>
      </c>
      <c r="F27" s="44">
        <f t="shared" si="1"/>
        <v>23</v>
      </c>
      <c r="G27" s="45">
        <v>19</v>
      </c>
      <c r="H27" s="44">
        <f t="shared" si="2"/>
        <v>23</v>
      </c>
      <c r="I27" s="46">
        <v>0</v>
      </c>
      <c r="J27" s="47">
        <v>12</v>
      </c>
      <c r="K27" s="47">
        <v>13</v>
      </c>
      <c r="L27" s="47">
        <v>4</v>
      </c>
      <c r="M27" s="47">
        <v>0</v>
      </c>
      <c r="N27" s="47">
        <v>0</v>
      </c>
      <c r="O27" s="48">
        <v>1</v>
      </c>
      <c r="P27" s="47">
        <v>1</v>
      </c>
      <c r="Q27" s="47">
        <v>11</v>
      </c>
      <c r="R27" s="47">
        <v>16</v>
      </c>
      <c r="S27" s="47">
        <v>3</v>
      </c>
      <c r="T27" s="47">
        <v>0</v>
      </c>
      <c r="U27" s="47">
        <v>0</v>
      </c>
      <c r="V27" s="48">
        <v>1</v>
      </c>
      <c r="W27" s="47">
        <v>2</v>
      </c>
      <c r="X27" s="47">
        <v>13</v>
      </c>
      <c r="Y27" s="47">
        <v>14</v>
      </c>
      <c r="Z27" s="47">
        <v>2</v>
      </c>
      <c r="AA27" s="47">
        <v>0</v>
      </c>
      <c r="AB27" s="47">
        <v>0</v>
      </c>
      <c r="AC27" s="49">
        <v>1</v>
      </c>
      <c r="AD27" s="50"/>
      <c r="AE27" s="47"/>
      <c r="AF27" s="51"/>
      <c r="AG27" s="51"/>
      <c r="AH27" s="52"/>
      <c r="AI27" s="52"/>
      <c r="AJ27" s="52"/>
      <c r="AK27" s="52"/>
      <c r="AL27" s="53">
        <f t="shared" si="3"/>
        <v>42</v>
      </c>
      <c r="AM27" s="53">
        <f t="shared" si="4"/>
        <v>39.89</v>
      </c>
      <c r="AN27" s="54">
        <f t="shared" si="5"/>
        <v>37.78</v>
      </c>
      <c r="AO27" s="55">
        <f t="shared" si="6"/>
        <v>0</v>
      </c>
      <c r="AP27" s="56">
        <f t="shared" si="7"/>
        <v>39.89</v>
      </c>
      <c r="AQ27" s="57">
        <v>4</v>
      </c>
      <c r="AR27" s="58">
        <v>3</v>
      </c>
      <c r="AS27" s="58">
        <v>7</v>
      </c>
      <c r="AT27" s="58">
        <v>5</v>
      </c>
      <c r="AU27" s="59">
        <v>2</v>
      </c>
      <c r="AV27" s="59">
        <v>8</v>
      </c>
      <c r="AW27" s="59">
        <v>4</v>
      </c>
      <c r="AX27" s="59">
        <v>2</v>
      </c>
      <c r="AY27" s="58">
        <v>17</v>
      </c>
      <c r="AZ27" s="60">
        <v>2</v>
      </c>
      <c r="BA27" s="61">
        <v>7</v>
      </c>
      <c r="BB27" s="58">
        <v>3</v>
      </c>
      <c r="BC27" s="58">
        <v>6</v>
      </c>
      <c r="BD27" s="58">
        <v>6</v>
      </c>
      <c r="BE27" s="59">
        <v>3</v>
      </c>
      <c r="BF27" s="59">
        <v>8</v>
      </c>
      <c r="BG27" s="59">
        <v>8</v>
      </c>
      <c r="BH27" s="59">
        <v>4</v>
      </c>
      <c r="BI27" s="58">
        <v>13</v>
      </c>
      <c r="BJ27" s="60">
        <v>2</v>
      </c>
      <c r="BK27" s="61">
        <v>7</v>
      </c>
      <c r="BL27" s="58">
        <v>7</v>
      </c>
      <c r="BM27" s="58">
        <v>6</v>
      </c>
      <c r="BN27" s="58">
        <v>6</v>
      </c>
      <c r="BO27" s="59">
        <v>4</v>
      </c>
      <c r="BP27" s="59">
        <v>2</v>
      </c>
      <c r="BQ27" s="59">
        <v>6</v>
      </c>
      <c r="BR27" s="59">
        <v>7</v>
      </c>
      <c r="BS27" s="58">
        <v>5</v>
      </c>
      <c r="BT27" s="60">
        <v>3</v>
      </c>
      <c r="BU27" s="62">
        <f t="shared" si="8"/>
        <v>54.1</v>
      </c>
      <c r="BV27" s="63">
        <f t="shared" si="9"/>
        <v>41.6</v>
      </c>
      <c r="BW27" s="64">
        <f t="shared" si="10"/>
        <v>59.8</v>
      </c>
      <c r="BX27" s="63">
        <f t="shared" si="11"/>
        <v>47.3</v>
      </c>
      <c r="BY27" s="64">
        <f t="shared" si="12"/>
        <v>55.4</v>
      </c>
      <c r="BZ27" s="63">
        <f t="shared" si="13"/>
        <v>36.65</v>
      </c>
      <c r="CA27" s="65">
        <f t="shared" si="14"/>
        <v>56.433333333333337</v>
      </c>
      <c r="CB27" s="66">
        <f t="shared" si="15"/>
        <v>20.833333333333336</v>
      </c>
      <c r="CC27" s="67">
        <f t="shared" si="16"/>
        <v>89.308333333333323</v>
      </c>
      <c r="CD27" s="68">
        <f t="shared" si="17"/>
        <v>19</v>
      </c>
      <c r="CE27" s="69">
        <f t="shared" si="18"/>
        <v>130.66666666666669</v>
      </c>
      <c r="CF27" s="70">
        <f t="shared" si="19"/>
        <v>20</v>
      </c>
      <c r="CG27" s="71">
        <f t="shared" si="20"/>
        <v>219.97500000000002</v>
      </c>
      <c r="CH27" s="105">
        <f t="shared" si="21"/>
        <v>21</v>
      </c>
      <c r="CI27" s="72">
        <f t="shared" si="22"/>
        <v>39</v>
      </c>
      <c r="CJ27" s="100">
        <f t="shared" si="23"/>
        <v>20</v>
      </c>
      <c r="CK27" s="103">
        <f t="shared" si="24"/>
        <v>18</v>
      </c>
      <c r="CL27" s="73">
        <f t="shared" si="25"/>
        <v>23</v>
      </c>
      <c r="CM27" s="104">
        <f t="shared" si="26"/>
        <v>23</v>
      </c>
      <c r="CN27" s="93">
        <f t="shared" si="27"/>
        <v>124</v>
      </c>
      <c r="CO27" s="94">
        <f t="shared" si="28"/>
        <v>23</v>
      </c>
      <c r="CP27" s="74"/>
      <c r="CQ27" s="75"/>
    </row>
    <row r="28" spans="1:95">
      <c r="A28" s="99" t="s">
        <v>54</v>
      </c>
      <c r="B28" s="42"/>
      <c r="C28" s="43">
        <v>62</v>
      </c>
      <c r="D28" s="44">
        <f t="shared" si="0"/>
        <v>23</v>
      </c>
      <c r="E28" s="45">
        <v>313</v>
      </c>
      <c r="F28" s="44">
        <f t="shared" si="1"/>
        <v>22</v>
      </c>
      <c r="G28" s="45">
        <v>29</v>
      </c>
      <c r="H28" s="44">
        <f t="shared" si="2"/>
        <v>22</v>
      </c>
      <c r="I28" s="46">
        <v>2</v>
      </c>
      <c r="J28" s="47">
        <v>15</v>
      </c>
      <c r="K28" s="47">
        <v>9</v>
      </c>
      <c r="L28" s="47">
        <v>1</v>
      </c>
      <c r="M28" s="47">
        <v>0</v>
      </c>
      <c r="N28" s="47">
        <v>0</v>
      </c>
      <c r="O28" s="48">
        <v>2</v>
      </c>
      <c r="P28" s="47">
        <v>3</v>
      </c>
      <c r="Q28" s="47">
        <v>14</v>
      </c>
      <c r="R28" s="47">
        <v>10</v>
      </c>
      <c r="S28" s="47">
        <v>1</v>
      </c>
      <c r="T28" s="47">
        <v>0</v>
      </c>
      <c r="U28" s="47">
        <v>0</v>
      </c>
      <c r="V28" s="48">
        <v>2</v>
      </c>
      <c r="W28" s="47">
        <v>0</v>
      </c>
      <c r="X28" s="47">
        <v>16</v>
      </c>
      <c r="Y28" s="47">
        <v>8</v>
      </c>
      <c r="Z28" s="47">
        <v>2</v>
      </c>
      <c r="AA28" s="47">
        <v>0</v>
      </c>
      <c r="AB28" s="47">
        <v>0</v>
      </c>
      <c r="AC28" s="49">
        <v>2</v>
      </c>
      <c r="AD28" s="50"/>
      <c r="AE28" s="47"/>
      <c r="AF28" s="51"/>
      <c r="AG28" s="51"/>
      <c r="AH28" s="52"/>
      <c r="AI28" s="52"/>
      <c r="AJ28" s="52"/>
      <c r="AK28" s="52"/>
      <c r="AL28" s="53">
        <f t="shared" si="3"/>
        <v>32.78</v>
      </c>
      <c r="AM28" s="53">
        <f t="shared" si="4"/>
        <v>35.67</v>
      </c>
      <c r="AN28" s="54">
        <f t="shared" si="5"/>
        <v>32</v>
      </c>
      <c r="AO28" s="55">
        <f t="shared" si="6"/>
        <v>0</v>
      </c>
      <c r="AP28" s="56">
        <f t="shared" si="7"/>
        <v>33.483333333333334</v>
      </c>
      <c r="AQ28" s="57">
        <v>7</v>
      </c>
      <c r="AR28" s="58">
        <v>6</v>
      </c>
      <c r="AS28" s="58">
        <v>6</v>
      </c>
      <c r="AT28" s="58">
        <v>5</v>
      </c>
      <c r="AU28" s="59">
        <v>4</v>
      </c>
      <c r="AV28" s="59">
        <v>8</v>
      </c>
      <c r="AW28" s="59">
        <v>4</v>
      </c>
      <c r="AX28" s="59">
        <v>7</v>
      </c>
      <c r="AY28" s="58">
        <v>17</v>
      </c>
      <c r="AZ28" s="60">
        <v>2</v>
      </c>
      <c r="BA28" s="61">
        <v>8</v>
      </c>
      <c r="BB28" s="58">
        <v>4</v>
      </c>
      <c r="BC28" s="58">
        <v>6</v>
      </c>
      <c r="BD28" s="58">
        <v>7</v>
      </c>
      <c r="BE28" s="59">
        <v>3</v>
      </c>
      <c r="BF28" s="59">
        <v>4</v>
      </c>
      <c r="BG28" s="59">
        <v>4</v>
      </c>
      <c r="BH28" s="59">
        <v>7</v>
      </c>
      <c r="BI28" s="58">
        <v>8</v>
      </c>
      <c r="BJ28" s="60">
        <v>2</v>
      </c>
      <c r="BK28" s="61">
        <v>7</v>
      </c>
      <c r="BL28" s="58">
        <v>8</v>
      </c>
      <c r="BM28" s="58">
        <v>6</v>
      </c>
      <c r="BN28" s="58">
        <v>5</v>
      </c>
      <c r="BO28" s="59">
        <v>8</v>
      </c>
      <c r="BP28" s="59">
        <v>6</v>
      </c>
      <c r="BQ28" s="59">
        <v>2</v>
      </c>
      <c r="BR28" s="59">
        <v>4</v>
      </c>
      <c r="BS28" s="58">
        <v>5</v>
      </c>
      <c r="BT28" s="60">
        <v>2</v>
      </c>
      <c r="BU28" s="62">
        <f t="shared" si="8"/>
        <v>66.3</v>
      </c>
      <c r="BV28" s="63">
        <f t="shared" si="9"/>
        <v>53.8</v>
      </c>
      <c r="BW28" s="64">
        <f t="shared" si="10"/>
        <v>56.8</v>
      </c>
      <c r="BX28" s="63">
        <f t="shared" si="11"/>
        <v>44.3</v>
      </c>
      <c r="BY28" s="64">
        <f t="shared" si="12"/>
        <v>55.5</v>
      </c>
      <c r="BZ28" s="63">
        <f t="shared" si="13"/>
        <v>43</v>
      </c>
      <c r="CA28" s="65">
        <f t="shared" si="14"/>
        <v>59.533333333333331</v>
      </c>
      <c r="CB28" s="66">
        <f t="shared" si="15"/>
        <v>25</v>
      </c>
      <c r="CC28" s="67">
        <f t="shared" si="16"/>
        <v>71.208333333333343</v>
      </c>
      <c r="CD28" s="68">
        <f t="shared" si="17"/>
        <v>23</v>
      </c>
      <c r="CE28" s="69">
        <f t="shared" si="18"/>
        <v>136.33333333333331</v>
      </c>
      <c r="CF28" s="70">
        <f t="shared" si="19"/>
        <v>18</v>
      </c>
      <c r="CG28" s="71">
        <f t="shared" si="20"/>
        <v>207.54166666666666</v>
      </c>
      <c r="CH28" s="105">
        <f t="shared" si="21"/>
        <v>22</v>
      </c>
      <c r="CI28" s="72">
        <f t="shared" si="22"/>
        <v>41</v>
      </c>
      <c r="CJ28" s="100">
        <f t="shared" si="23"/>
        <v>22</v>
      </c>
      <c r="CK28" s="103">
        <f t="shared" si="24"/>
        <v>23</v>
      </c>
      <c r="CL28" s="73">
        <f t="shared" si="25"/>
        <v>22</v>
      </c>
      <c r="CM28" s="104">
        <f t="shared" si="26"/>
        <v>22</v>
      </c>
      <c r="CN28" s="93">
        <f t="shared" si="27"/>
        <v>130</v>
      </c>
      <c r="CO28" s="94">
        <f t="shared" si="28"/>
        <v>24</v>
      </c>
      <c r="CP28" s="74"/>
      <c r="CQ28" s="75"/>
    </row>
  </sheetData>
  <protectedRanges>
    <protectedRange sqref="AZ4:BH4 BJ4:BR4 BT4 AQ4:AX4" name="Tartomány1_1_2_2_2_1_1"/>
    <protectedRange sqref="X3:AC3 AE3:AO3 R3:V3" name="Tartomány1_1_1_1_3"/>
  </protectedRanges>
  <sortState ref="A5:EK28">
    <sortCondition ref="CO5:CO28"/>
  </sortState>
  <mergeCells count="22">
    <mergeCell ref="G3:H3"/>
    <mergeCell ref="CK1:CM3"/>
    <mergeCell ref="CN1:CO3"/>
    <mergeCell ref="A3:A4"/>
    <mergeCell ref="B3:B4"/>
    <mergeCell ref="C3:D3"/>
    <mergeCell ref="E3:F3"/>
    <mergeCell ref="I3:O3"/>
    <mergeCell ref="P3:V3"/>
    <mergeCell ref="W3:AC3"/>
    <mergeCell ref="AH3:AZ3"/>
    <mergeCell ref="BA3:BJ3"/>
    <mergeCell ref="AH1:CA2"/>
    <mergeCell ref="CB1:CB3"/>
    <mergeCell ref="CC1:CD3"/>
    <mergeCell ref="CE1:CF3"/>
    <mergeCell ref="CG1:CJ3"/>
    <mergeCell ref="BK3:BT3"/>
    <mergeCell ref="BU3:BV3"/>
    <mergeCell ref="BW3:BX3"/>
    <mergeCell ref="BY3:BZ3"/>
    <mergeCell ref="CA3:CA4"/>
  </mergeCells>
  <conditionalFormatting sqref="AL5:AO5">
    <cfRule type="top10" dxfId="19" priority="23" bottom="1" rank="1"/>
    <cfRule type="top10" dxfId="18" priority="24" rank="1"/>
  </conditionalFormatting>
  <conditionalFormatting sqref="BY5 BU5 BW5">
    <cfRule type="top10" dxfId="17" priority="21" bottom="1" rank="1"/>
    <cfRule type="top10" dxfId="16" priority="22" rank="1"/>
  </conditionalFormatting>
  <conditionalFormatting sqref="AL6:AO10">
    <cfRule type="top10" dxfId="15" priority="15" bottom="1" rank="1"/>
    <cfRule type="top10" dxfId="14" priority="16" rank="1"/>
  </conditionalFormatting>
  <conditionalFormatting sqref="BY6:BY10 BU6:BU10 BW6:BW10">
    <cfRule type="top10" dxfId="13" priority="13" bottom="1" rank="1"/>
    <cfRule type="top10" dxfId="12" priority="14" rank="1"/>
  </conditionalFormatting>
  <conditionalFormatting sqref="AL11:AO19">
    <cfRule type="top10" dxfId="11" priority="11" bottom="1" rank="1"/>
    <cfRule type="top10" dxfId="10" priority="12" rank="1"/>
  </conditionalFormatting>
  <conditionalFormatting sqref="BY11:BY19 BU11:BU19 BW11:BW19">
    <cfRule type="top10" dxfId="9" priority="9" bottom="1" rank="1"/>
    <cfRule type="top10" dxfId="8" priority="10" rank="1"/>
  </conditionalFormatting>
  <conditionalFormatting sqref="AL20:AO27">
    <cfRule type="top10" dxfId="7" priority="7" bottom="1" rank="1"/>
    <cfRule type="top10" dxfId="6" priority="8" rank="1"/>
  </conditionalFormatting>
  <conditionalFormatting sqref="BY20:BY27 BU20:BU27 BW20:BW27">
    <cfRule type="top10" dxfId="5" priority="5" bottom="1" rank="1"/>
    <cfRule type="top10" dxfId="4" priority="6" rank="1"/>
  </conditionalFormatting>
  <conditionalFormatting sqref="AL28:AO28">
    <cfRule type="top10" dxfId="3" priority="57" bottom="1" rank="1"/>
    <cfRule type="top10" dxfId="2" priority="58" rank="1"/>
  </conditionalFormatting>
  <conditionalFormatting sqref="BY28 BU28 BW28">
    <cfRule type="top10" dxfId="1" priority="59" bottom="1" rank="1"/>
    <cfRule type="top10" dxfId="0" priority="60" rank="1"/>
  </conditionalFormatting>
  <dataValidations count="3">
    <dataValidation type="decimal" allowBlank="1" showInputMessage="1" showErrorMessage="1" sqref="BI29:BJ1048576 AV29:AW1048576 AH29:AR1048576 BD29:BE1048576 BN29:BS1048576 BA3 BA4:BI4 BK4:BS4 AQ4:AY4 BN1:BS2 AH1:AH3 AV1:AW2 AI1:AR2 BD1:BE2 BI1:BJ2 BK3">
      <formula1>0</formula1>
      <formula2>10</formula2>
    </dataValidation>
    <dataValidation type="decimal" allowBlank="1" showInputMessage="1" showErrorMessage="1" sqref="AS29:AT1048576 BK29:BL1048576 AX29:BA1048576 BF29:BG1048576 AS1:AT2 BF1:BG2 BK1:BL2 AX1:BA2">
      <formula1>0</formula1>
      <formula2>5</formula2>
    </dataValidation>
    <dataValidation type="decimal" allowBlank="1" showInputMessage="1" showErrorMessage="1" sqref="BM29:BM1048576 BB29:BB1048576 BH29:BH1048576 AU29:AU1048576 BH1:BH2 AU1:AU2 BM1:BM2 BB1:BB2">
      <formula1>0</formula1>
      <formula2>20</formula2>
    </dataValidation>
  </dataValidations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2018-03-20T19:50:58Z</dcterms:created>
  <dcterms:modified xsi:type="dcterms:W3CDTF">2018-03-25T14:16:56Z</dcterms:modified>
</cp:coreProperties>
</file>